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Лист1!$A$1:$CB$94</definedName>
  </definedNames>
  <calcPr calcId="152511"/>
</workbook>
</file>

<file path=xl/calcChain.xml><?xml version="1.0" encoding="utf-8"?>
<calcChain xmlns="http://schemas.openxmlformats.org/spreadsheetml/2006/main">
  <c r="BG83" i="1" l="1"/>
  <c r="BK19" i="1" l="1"/>
  <c r="BK15" i="1" s="1"/>
  <c r="BG19" i="1" l="1"/>
  <c r="BK18" i="1"/>
  <c r="BK13" i="1"/>
  <c r="BG39" i="1"/>
  <c r="BK39" i="1"/>
  <c r="BK46" i="1"/>
  <c r="AY12" i="1" l="1"/>
  <c r="AY39" i="1"/>
  <c r="AY46" i="1"/>
  <c r="BC17" i="1"/>
  <c r="BC19" i="1"/>
  <c r="BC18" i="1"/>
  <c r="BC13" i="1" s="1"/>
  <c r="BB19" i="1"/>
  <c r="BB13" i="1"/>
  <c r="BB14" i="1"/>
  <c r="BB17" i="1"/>
  <c r="BB12" i="1" s="1"/>
  <c r="BC41" i="1"/>
  <c r="BC39" i="1" s="1"/>
  <c r="BC12" i="1" s="1"/>
  <c r="BC40" i="1"/>
  <c r="BB40" i="1"/>
  <c r="BB41" i="1"/>
  <c r="BB39" i="1" s="1"/>
  <c r="BC25" i="1"/>
  <c r="AY25" i="1"/>
  <c r="BC21" i="1"/>
  <c r="AY21" i="1" s="1"/>
  <c r="AY22" i="1"/>
  <c r="BD12" i="1" l="1"/>
  <c r="AY57" i="1" l="1"/>
  <c r="AA12" i="1" l="1"/>
  <c r="D16" i="1"/>
  <c r="AY18" i="1" l="1"/>
  <c r="BY58" i="1" l="1"/>
  <c r="BY13" i="1" s="1"/>
  <c r="BX58" i="1"/>
  <c r="BX13" i="1" s="1"/>
  <c r="BX12" i="1" s="1"/>
  <c r="BX14" i="1"/>
  <c r="BY41" i="1"/>
  <c r="BY39" i="1"/>
  <c r="BY14" i="1" s="1"/>
  <c r="BY12" i="1" s="1"/>
  <c r="BX57" i="1" l="1"/>
  <c r="CB61" i="1"/>
  <c r="CB58" i="1" s="1"/>
  <c r="BV61" i="1"/>
  <c r="BN58" i="1"/>
  <c r="BN57" i="1" l="1"/>
  <c r="CB13" i="1"/>
  <c r="CB12" i="1" s="1"/>
  <c r="CB57" i="1"/>
  <c r="BZ58" i="1"/>
  <c r="BZ57" i="1" s="1"/>
  <c r="BZ13" i="1" s="1"/>
  <c r="BZ12" i="1" s="1"/>
  <c r="BS41" i="1" l="1"/>
  <c r="BR41" i="1"/>
  <c r="BR14" i="1" s="1"/>
  <c r="BR58" i="1" l="1"/>
  <c r="BW81" i="1" l="1"/>
  <c r="BW83" i="1"/>
  <c r="BG87" i="1"/>
  <c r="BW87" i="1"/>
  <c r="BW85" i="1"/>
  <c r="BW15" i="1"/>
  <c r="BW14" i="1"/>
  <c r="BW13" i="1"/>
  <c r="BW77" i="1"/>
  <c r="BW76" i="1"/>
  <c r="BW72" i="1"/>
  <c r="BW73" i="1"/>
  <c r="BW69" i="1"/>
  <c r="BO69" i="1"/>
  <c r="BG69" i="1"/>
  <c r="BO65" i="1"/>
  <c r="BW65" i="1"/>
  <c r="BW64" i="1" l="1"/>
  <c r="BO64" i="1"/>
  <c r="BG62" i="1"/>
  <c r="BW62" i="1"/>
  <c r="BO61" i="1"/>
  <c r="BW59" i="1"/>
  <c r="BW58" i="1"/>
  <c r="BW57" i="1"/>
  <c r="BW60" i="1"/>
  <c r="BW40" i="1"/>
  <c r="BW41" i="1"/>
  <c r="BW39" i="1" l="1"/>
  <c r="BW52" i="1"/>
  <c r="BO52" i="1"/>
  <c r="BW48" i="1"/>
  <c r="BW46" i="1"/>
  <c r="BW17" i="1"/>
  <c r="BW19" i="1"/>
  <c r="BW22" i="1" l="1"/>
  <c r="BG22" i="1"/>
  <c r="BO22" i="1"/>
  <c r="BW21" i="1" l="1"/>
  <c r="BW29" i="1"/>
  <c r="BW12" i="1"/>
  <c r="K77" i="1"/>
  <c r="R77" i="1"/>
  <c r="AA77" i="1"/>
  <c r="AR77" i="1"/>
  <c r="AY77" i="1"/>
  <c r="BG77" i="1"/>
  <c r="BO77" i="1"/>
  <c r="BI19" i="1" l="1"/>
  <c r="BI17" i="1" s="1"/>
  <c r="BA19" i="1"/>
  <c r="BG28" i="1"/>
  <c r="AY28" i="1"/>
  <c r="BA17" i="1" l="1"/>
  <c r="AY19" i="1"/>
  <c r="BE40" i="1"/>
  <c r="BF40" i="1"/>
  <c r="L40" i="1"/>
  <c r="BE19" i="1" l="1"/>
  <c r="BF19" i="1"/>
  <c r="BO34" i="1"/>
  <c r="BG34" i="1"/>
  <c r="AY34" i="1"/>
  <c r="AR34" i="1"/>
  <c r="D34" i="1" l="1"/>
  <c r="BL40" i="1" l="1"/>
  <c r="BK40" i="1"/>
  <c r="BN40" i="1" l="1"/>
  <c r="BN13" i="1" s="1"/>
  <c r="BN12" i="1" s="1"/>
  <c r="AR87" i="1" l="1"/>
  <c r="V84" i="1" l="1"/>
  <c r="R84" i="1" s="1"/>
  <c r="D84" i="1" s="1"/>
  <c r="BB84" i="1"/>
  <c r="BD84" i="1"/>
  <c r="BE84" i="1"/>
  <c r="BE81" i="1" s="1"/>
  <c r="BF84" i="1"/>
  <c r="BJ84" i="1"/>
  <c r="BK81" i="1"/>
  <c r="BL84" i="1"/>
  <c r="BM84" i="1"/>
  <c r="BM81" i="1" s="1"/>
  <c r="BN84" i="1"/>
  <c r="BN81" i="1" s="1"/>
  <c r="BR84" i="1"/>
  <c r="BS81" i="1"/>
  <c r="BT84" i="1"/>
  <c r="BU84" i="1"/>
  <c r="BU81" i="1" s="1"/>
  <c r="BV84" i="1"/>
  <c r="BV81" i="1"/>
  <c r="BF81" i="1"/>
  <c r="BT46" i="1"/>
  <c r="BU46" i="1"/>
  <c r="BV46" i="1"/>
  <c r="BR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D25" i="1"/>
  <c r="BE25" i="1"/>
  <c r="BF25" i="1"/>
  <c r="BB25" i="1"/>
  <c r="AU25" i="1"/>
  <c r="AV25" i="1"/>
  <c r="AW25" i="1"/>
  <c r="AX25" i="1"/>
  <c r="AT25" i="1"/>
  <c r="BO25" i="1" l="1"/>
  <c r="BO46" i="1"/>
  <c r="V81" i="1"/>
  <c r="AR25" i="1"/>
  <c r="BG25" i="1"/>
  <c r="AR46" i="1"/>
  <c r="BG46" i="1"/>
  <c r="BF46" i="1"/>
  <c r="D39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R81" i="1" l="1"/>
  <c r="BE58" i="1"/>
  <c r="BF5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5" i="1"/>
  <c r="BN18" i="1"/>
  <c r="BM18" i="1"/>
  <c r="BL18" i="1"/>
  <c r="BC20" i="1"/>
  <c r="BD20" i="1"/>
  <c r="BE20" i="1"/>
  <c r="BF20" i="1"/>
  <c r="BB20" i="1"/>
  <c r="BE18" i="1"/>
  <c r="BF18" i="1"/>
  <c r="BB18" i="1"/>
  <c r="BJ17" i="1" l="1"/>
  <c r="BJ81" i="1"/>
  <c r="AY20" i="1"/>
  <c r="BD15" i="1"/>
  <c r="BE15" i="1"/>
  <c r="BF15" i="1"/>
  <c r="AV19" i="1"/>
  <c r="AW19" i="1"/>
  <c r="AX19" i="1"/>
  <c r="AT19" i="1"/>
  <c r="BO28" i="1"/>
  <c r="AR28" i="1"/>
  <c r="D28" i="1" l="1"/>
  <c r="BF17" i="1"/>
  <c r="BE17" i="1"/>
  <c r="BS21" i="1"/>
  <c r="BO21" i="1" s="1"/>
  <c r="BU21" i="1"/>
  <c r="BV21" i="1"/>
  <c r="BR21" i="1"/>
  <c r="BK21" i="1"/>
  <c r="BG21" i="1" s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V58" i="1" l="1"/>
  <c r="BU58" i="1"/>
  <c r="BT58" i="1"/>
  <c r="BS58" i="1"/>
  <c r="BQ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U40" i="1"/>
  <c r="BU39" i="1" s="1"/>
  <c r="BT40" i="1"/>
  <c r="BK42" i="1"/>
  <c r="BJ42" i="1"/>
  <c r="BJ15" i="1" s="1"/>
  <c r="BN41" i="1"/>
  <c r="BN39" i="1" s="1"/>
  <c r="BM41" i="1"/>
  <c r="BL41" i="1"/>
  <c r="BL39" i="1" s="1"/>
  <c r="BK41" i="1"/>
  <c r="BJ41" i="1"/>
  <c r="BM40" i="1"/>
  <c r="BJ40" i="1"/>
  <c r="BC42" i="1"/>
  <c r="BC15" i="1" s="1"/>
  <c r="BB42" i="1"/>
  <c r="BF41" i="1"/>
  <c r="BF39" i="1" s="1"/>
  <c r="BE41" i="1"/>
  <c r="BE39" i="1" s="1"/>
  <c r="BD41" i="1"/>
  <c r="BO50" i="1"/>
  <c r="BO51" i="1"/>
  <c r="BO53" i="1"/>
  <c r="BO54" i="1"/>
  <c r="BO55" i="1"/>
  <c r="BO56" i="1"/>
  <c r="BG50" i="1"/>
  <c r="BG51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1" i="1" s="1"/>
  <c r="AY49" i="1"/>
  <c r="AY40" i="1" s="1"/>
  <c r="AY47" i="1"/>
  <c r="BM39" i="1" l="1"/>
  <c r="BM13" i="1"/>
  <c r="BM12" i="1" s="1"/>
  <c r="AY42" i="1"/>
  <c r="BT39" i="1"/>
  <c r="BB15" i="1"/>
  <c r="BS39" i="1"/>
  <c r="BA57" i="1"/>
  <c r="AY58" i="1"/>
  <c r="BR39" i="1"/>
  <c r="BG57" i="1"/>
  <c r="D57" i="1" s="1"/>
  <c r="BB57" i="1"/>
  <c r="BJ39" i="1"/>
  <c r="BO58" i="1"/>
  <c r="BG58" i="1"/>
  <c r="D58" i="1" s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O83" i="1" s="1"/>
  <c r="BS85" i="1"/>
  <c r="BO80" i="1"/>
  <c r="BO76" i="1"/>
  <c r="BO75" i="1"/>
  <c r="BV73" i="1"/>
  <c r="BV72" i="1" s="1"/>
  <c r="BU73" i="1"/>
  <c r="BU13" i="1" s="1"/>
  <c r="BT73" i="1"/>
  <c r="BS72" i="1"/>
  <c r="BR73" i="1"/>
  <c r="BR72" i="1" s="1"/>
  <c r="BU72" i="1"/>
  <c r="BO71" i="1"/>
  <c r="BO70" i="1"/>
  <c r="BO63" i="1"/>
  <c r="BO62" i="1"/>
  <c r="BO60" i="1"/>
  <c r="BO44" i="1"/>
  <c r="BO43" i="1"/>
  <c r="BQ41" i="1"/>
  <c r="BQ14" i="1" s="1"/>
  <c r="BO40" i="1"/>
  <c r="BO29" i="1"/>
  <c r="BO27" i="1"/>
  <c r="BO26" i="1"/>
  <c r="BO24" i="1"/>
  <c r="BO23" i="1"/>
  <c r="BS17" i="1"/>
  <c r="BO20" i="1"/>
  <c r="BV17" i="1"/>
  <c r="BQ19" i="1"/>
  <c r="BQ15" i="1" s="1"/>
  <c r="BR17" i="1"/>
  <c r="BO16" i="1"/>
  <c r="BU14" i="1"/>
  <c r="BQ13" i="1"/>
  <c r="D78" i="1"/>
  <c r="R30" i="1"/>
  <c r="BO39" i="1" l="1"/>
  <c r="BV13" i="1"/>
  <c r="BT81" i="1"/>
  <c r="BO81" i="1" s="1"/>
  <c r="BU12" i="1"/>
  <c r="BU17" i="1"/>
  <c r="BO85" i="1"/>
  <c r="BP13" i="1"/>
  <c r="BP12" i="1" s="1"/>
  <c r="BQ39" i="1"/>
  <c r="BQ12" i="1"/>
  <c r="BS14" i="1"/>
  <c r="BR13" i="1"/>
  <c r="BO18" i="1"/>
  <c r="BT17" i="1"/>
  <c r="BO17" i="1" s="1"/>
  <c r="BO19" i="1"/>
  <c r="BO59" i="1"/>
  <c r="BO73" i="1"/>
  <c r="BO72" i="1" s="1"/>
  <c r="BP39" i="1"/>
  <c r="BS13" i="1"/>
  <c r="BV14" i="1"/>
  <c r="BT72" i="1"/>
  <c r="BO41" i="1"/>
  <c r="BT14" i="1"/>
  <c r="AU21" i="1"/>
  <c r="BT13" i="1" l="1"/>
  <c r="BT12" i="1" s="1"/>
  <c r="BO15" i="1"/>
  <c r="BV12" i="1"/>
  <c r="BS12" i="1"/>
  <c r="BO14" i="1"/>
  <c r="BR12" i="1"/>
  <c r="AR22" i="1"/>
  <c r="AR51" i="1"/>
  <c r="AU40" i="1"/>
  <c r="BO13" i="1" l="1"/>
  <c r="BO12" i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D49" i="1" l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6" i="1"/>
  <c r="BN85" i="1"/>
  <c r="BM85" i="1"/>
  <c r="BK85" i="1"/>
  <c r="BH85" i="1"/>
  <c r="BH81" i="1" s="1"/>
  <c r="BG80" i="1"/>
  <c r="BG76" i="1"/>
  <c r="BG75" i="1"/>
  <c r="BN73" i="1"/>
  <c r="BN72" i="1" s="1"/>
  <c r="BM73" i="1"/>
  <c r="BM72" i="1" s="1"/>
  <c r="BL73" i="1"/>
  <c r="BK72" i="1"/>
  <c r="BJ73" i="1"/>
  <c r="BH73" i="1"/>
  <c r="BH72" i="1" s="1"/>
  <c r="BG71" i="1"/>
  <c r="BG70" i="1"/>
  <c r="BG65" i="1"/>
  <c r="BG64" i="1"/>
  <c r="BG61" i="1"/>
  <c r="BG60" i="1"/>
  <c r="BH59" i="1"/>
  <c r="BH58" i="1"/>
  <c r="BH57" i="1"/>
  <c r="BG44" i="1"/>
  <c r="BG43" i="1"/>
  <c r="BM14" i="1"/>
  <c r="BH41" i="1"/>
  <c r="BG40" i="1"/>
  <c r="D40" i="1" s="1"/>
  <c r="BI39" i="1"/>
  <c r="BG29" i="1"/>
  <c r="BG27" i="1"/>
  <c r="BG26" i="1"/>
  <c r="BG24" i="1"/>
  <c r="BG23" i="1"/>
  <c r="BH21" i="1"/>
  <c r="BG20" i="1"/>
  <c r="BL17" i="1"/>
  <c r="BN17" i="1"/>
  <c r="BM17" i="1"/>
  <c r="BH17" i="1"/>
  <c r="BG16" i="1"/>
  <c r="BI15" i="1"/>
  <c r="BH15" i="1"/>
  <c r="BK14" i="1"/>
  <c r="BJ14" i="1"/>
  <c r="BI14" i="1"/>
  <c r="BI13" i="1"/>
  <c r="BL72" i="1" l="1"/>
  <c r="BJ72" i="1"/>
  <c r="BJ13" i="1"/>
  <c r="BJ12" i="1" s="1"/>
  <c r="BH13" i="1"/>
  <c r="BG81" i="1"/>
  <c r="BB81" i="1"/>
  <c r="BG85" i="1"/>
  <c r="BL14" i="1"/>
  <c r="BG59" i="1"/>
  <c r="BI12" i="1"/>
  <c r="BN14" i="1"/>
  <c r="BG41" i="1"/>
  <c r="AR40" i="1"/>
  <c r="BG18" i="1"/>
  <c r="BH14" i="1"/>
  <c r="BG73" i="1"/>
  <c r="BG72" i="1" s="1"/>
  <c r="BG15" i="1"/>
  <c r="BK17" i="1"/>
  <c r="BH39" i="1"/>
  <c r="BG17" i="1" l="1"/>
  <c r="BG12" i="1" s="1"/>
  <c r="BK12" i="1"/>
  <c r="BH12" i="1"/>
  <c r="BL13" i="1"/>
  <c r="BL12" i="1" s="1"/>
  <c r="D12" i="1" s="1"/>
  <c r="BG14" i="1"/>
  <c r="AL18" i="1"/>
  <c r="AK18" i="1"/>
  <c r="AI38" i="1"/>
  <c r="BG13" i="1" l="1"/>
  <c r="BA39" i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R47" i="1"/>
  <c r="R46" i="1" l="1"/>
  <c r="X12" i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AM83" i="1" l="1"/>
  <c r="N82" i="1"/>
  <c r="M82" i="1"/>
  <c r="K47" i="1" l="1"/>
  <c r="D47" i="1" l="1"/>
  <c r="K46" i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I87" i="1" l="1"/>
  <c r="AA87" i="1" s="1"/>
  <c r="R87" i="1"/>
  <c r="K87" i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D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AI72" i="1"/>
  <c r="AU72" i="1"/>
  <c r="AU12" i="1"/>
  <c r="AZ72" i="1"/>
  <c r="AY73" i="1"/>
  <c r="AR57" i="1"/>
  <c r="AN14" i="1"/>
  <c r="AN39" i="1"/>
  <c r="AZ81" i="1"/>
  <c r="BC14" i="1"/>
  <c r="BD14" i="1"/>
  <c r="AZ14" i="1"/>
  <c r="AZ12" i="1" s="1"/>
  <c r="AZ39" i="1"/>
  <c r="BE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D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L39" i="1"/>
  <c r="S39" i="1"/>
  <c r="T39" i="1"/>
  <c r="X39" i="1"/>
  <c r="M39" i="1"/>
  <c r="N39" i="1"/>
  <c r="AZ17" i="1"/>
  <c r="AY17" i="1" s="1"/>
  <c r="AY15" i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D17" i="1" l="1"/>
  <c r="R81" i="1"/>
  <c r="BE12" i="1"/>
  <c r="BF12" i="1"/>
  <c r="AR17" i="1"/>
  <c r="AX12" i="1"/>
  <c r="AN12" i="1"/>
  <c r="K83" i="1"/>
  <c r="AS12" i="1"/>
  <c r="AK12" i="1"/>
  <c r="AY14" i="1"/>
  <c r="D14" i="1" s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AQ39" i="1" l="1"/>
  <c r="AY29" i="1" l="1"/>
  <c r="AY61" i="1" l="1"/>
  <c r="AR61" i="1"/>
  <c r="AG39" i="1"/>
  <c r="AF39" i="1"/>
  <c r="AR30" i="1"/>
  <c r="AY27" i="1"/>
  <c r="AG21" i="1"/>
  <c r="AF21" i="1"/>
  <c r="AZ21" i="1"/>
  <c r="AW21" i="1"/>
  <c r="AY13" i="1" l="1"/>
  <c r="AI85" i="1"/>
  <c r="AI73" i="1"/>
  <c r="AX21" i="1"/>
  <c r="AY72" i="1"/>
  <c r="D72" i="1" s="1"/>
  <c r="AY71" i="1"/>
  <c r="AY26" i="1"/>
  <c r="AY24" i="1"/>
  <c r="AY23" i="1"/>
  <c r="D13" i="1" l="1"/>
  <c r="AB19" i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AR81" i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AR14" i="1" l="1"/>
  <c r="W17" i="1" l="1"/>
  <c r="R17" i="1" l="1"/>
  <c r="AA76" i="1" l="1"/>
  <c r="AA71" i="1"/>
  <c r="AA65" i="1"/>
  <c r="AA64" i="1"/>
  <c r="AA62" i="1"/>
  <c r="AA60" i="1"/>
  <c r="AA50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R71" i="1"/>
  <c r="D71" i="1" s="1"/>
  <c r="R65" i="1"/>
  <c r="R64" i="1"/>
  <c r="R62" i="1"/>
  <c r="R61" i="1"/>
  <c r="R60" i="1"/>
  <c r="R50" i="1"/>
  <c r="D50" i="1" s="1"/>
  <c r="R29" i="1"/>
  <c r="R27" i="1"/>
  <c r="D27" i="1" s="1"/>
  <c r="R26" i="1"/>
  <c r="R24" i="1"/>
  <c r="D24" i="1" s="1"/>
  <c r="R23" i="1"/>
  <c r="R22" i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E40" i="1"/>
  <c r="E13" i="1" s="1"/>
  <c r="F21" i="1"/>
  <c r="AA73" i="1"/>
  <c r="AS39" i="1"/>
  <c r="AR39" i="1" s="1"/>
  <c r="H57" i="1"/>
  <c r="H13" i="1" s="1"/>
  <c r="H12" i="1" s="1"/>
  <c r="E72" i="1"/>
  <c r="K18" i="1"/>
  <c r="K73" i="1"/>
  <c r="R73" i="1"/>
  <c r="W39" i="1"/>
  <c r="F18" i="1"/>
  <c r="F17" i="1" s="1"/>
  <c r="G17" i="1"/>
  <c r="E17" i="1"/>
  <c r="G13" i="1"/>
  <c r="G12" i="1" s="1"/>
  <c r="K72" i="1" l="1"/>
  <c r="K17" i="1"/>
  <c r="E39" i="1"/>
  <c r="K14" i="1"/>
  <c r="F13" i="1"/>
  <c r="F12" i="1" s="1"/>
  <c r="E12" i="1"/>
  <c r="R19" i="1"/>
  <c r="D19" i="1" s="1"/>
  <c r="Z39" i="1" l="1"/>
  <c r="R40" i="1" l="1"/>
  <c r="AH39" i="1"/>
  <c r="AA39" i="1" s="1"/>
  <c r="I39" i="1"/>
  <c r="Y39" i="1"/>
  <c r="R39" i="1" s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57" i="1"/>
  <c r="I61" i="1"/>
  <c r="D5" i="2"/>
  <c r="I57" i="1" l="1"/>
  <c r="I13" i="1" l="1"/>
  <c r="I12" i="1" l="1"/>
</calcChain>
</file>

<file path=xl/sharedStrings.xml><?xml version="1.0" encoding="utf-8"?>
<sst xmlns="http://schemas.openxmlformats.org/spreadsheetml/2006/main" count="288" uniqueCount="92">
  <si>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</si>
  <si>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</si>
  <si>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</si>
  <si>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</si>
  <si>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</si>
  <si>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</si>
  <si>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</si>
  <si>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</si>
  <si>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</si>
  <si>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</si>
  <si>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</si>
  <si>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</si>
  <si>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</si>
  <si>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</si>
  <si>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</si>
  <si>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</si>
  <si>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</si>
  <si>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</si>
  <si>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</si>
  <si>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</si>
  <si>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</si>
  <si>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</si>
  <si>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</si>
  <si>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</si>
  <si>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</si>
  <si>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</si>
  <si>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</si>
  <si>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</si>
  <si>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</si>
  <si>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</si>
  <si>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</si>
  <si>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</si>
  <si>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</si>
  <si>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</si>
  <si>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</si>
  <si>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</si>
  <si>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</si>
  <si>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</si>
  <si>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</si>
  <si>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</si>
  <si>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</si>
  <si>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</si>
  <si>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</si>
  <si>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</si>
  <si>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</si>
  <si>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</si>
  <si>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</si>
  <si>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</si>
  <si>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</si>
  <si>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</si>
  <si>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</si>
  <si>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</si>
  <si>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</si>
  <si>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</si>
  <si>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</si>
  <si>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</si>
  <si>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</si>
  <si>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</si>
  <si>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</si>
  <si>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</si>
  <si>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</si>
  <si>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</si>
  <si>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</si>
  <si>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</si>
  <si>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</si>
  <si>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</si>
  <si>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</si>
  <si>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</si>
  <si>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</si>
  <si>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</si>
  <si>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</si>
  <si>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</si>
  <si>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</si>
  <si>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</si>
  <si>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</si>
  <si>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</si>
  <si>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</si>
  <si>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</si>
  <si>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</si>
  <si>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</si>
  <si>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</si>
  <si>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</si>
  <si>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</si>
  <si>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</si>
  <si>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</si>
  <si>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</si>
  <si>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</si>
  <si>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</si>
  <si>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>2028 год</t>
  </si>
  <si>
    <t>Бджет ГП Печора</t>
  </si>
  <si>
    <t xml:space="preserve">Приложение     
к изменениям, вносимым в постановление администрации МР "Печора" 
от 31.12.2019 № 1670
                              </t>
  </si>
  <si>
    <t>Начальник отдела благоустройства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</si>
</sst>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"/>
  <sheetViews>
    <sheetView tabSelected="1" view="pageBreakPreview" zoomScale="77" zoomScaleNormal="54" zoomScaleSheetLayoutView="77" workbookViewId="0">
      <pane xSplit="3" ySplit="11" topLeftCell="K12" activePane="bottomRight" state="frozen"/>
      <selection pane="topRight" activeCell="D1" sqref="D1"/>
      <selection pane="bottomLeft" activeCell="A13" sqref="A13"/>
      <selection pane="bottomRight" activeCell="BG13" sqref="BG13:BG15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3.28515625" style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1.285156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0.42578125" style="1" hidden="1" customWidth="1"/>
    <col min="44" max="44" width="12.7109375" style="4" customWidth="1"/>
    <col min="45" max="45" width="13.42578125" style="4" hidden="1" customWidth="1"/>
    <col min="46" max="46" width="10.7109375" style="4" hidden="1" customWidth="1"/>
    <col min="47" max="47" width="11" style="4" hidden="1" customWidth="1"/>
    <col min="48" max="48" width="14.42578125" style="4" hidden="1" customWidth="1"/>
    <col min="49" max="49" width="19.7109375" style="4" hidden="1" customWidth="1"/>
    <col min="50" max="50" width="18.42578125" style="4" hidden="1" customWidth="1"/>
    <col min="51" max="51" width="14.5703125" style="4" customWidth="1"/>
    <col min="52" max="52" width="7.7109375" style="4" hidden="1" customWidth="1"/>
    <col min="53" max="53" width="11.140625" style="4" hidden="1" customWidth="1"/>
    <col min="54" max="54" width="8.85546875" style="4" hidden="1" customWidth="1"/>
    <col min="55" max="55" width="9.5703125" style="4" hidden="1" customWidth="1"/>
    <col min="56" max="56" width="9.42578125" style="4" hidden="1" customWidth="1"/>
    <col min="57" max="57" width="6.7109375" style="4" hidden="1" customWidth="1"/>
    <col min="58" max="58" width="8.140625" style="4" hidden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5.85546875" style="4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80" width="9.140625" style="4"/>
    <col min="81" max="16384" width="9.140625" style="3"/>
  </cols>
  <sheetData>
    <row r="1" spans="1:103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 t="s">
        <v>90</v>
      </c>
      <c r="BX1" s="132"/>
      <c r="BY1" s="132"/>
      <c r="BZ1" s="132"/>
      <c r="CA1" s="132"/>
      <c r="CB1" s="132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</row>
    <row r="2" spans="1:103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  <c r="CA2" s="132"/>
      <c r="CB2" s="132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</row>
    <row r="3" spans="1:103" s="4" customFormat="1" ht="12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 t="s">
        <v>85</v>
      </c>
      <c r="BX3" s="132"/>
      <c r="BY3" s="132"/>
      <c r="BZ3" s="132"/>
      <c r="CA3" s="132"/>
      <c r="CB3" s="132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</row>
    <row r="4" spans="1:103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</row>
    <row r="5" spans="1:103" s="4" customFormat="1" ht="26.2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  <c r="BX5" s="132"/>
      <c r="BY5" s="132"/>
      <c r="BZ5" s="132"/>
      <c r="CA5" s="132"/>
      <c r="CB5" s="132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</row>
    <row r="6" spans="1:103" ht="22.5" customHeight="1" x14ac:dyDescent="0.35">
      <c r="A6" s="171" t="s">
        <v>49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10"/>
      <c r="BX6" s="110"/>
      <c r="BY6" s="110"/>
      <c r="BZ6" s="110"/>
      <c r="CA6" s="110"/>
      <c r="CB6" s="110"/>
    </row>
    <row r="7" spans="1:103" ht="12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103" ht="48" customHeight="1" x14ac:dyDescent="0.2">
      <c r="A8" s="158" t="s">
        <v>4</v>
      </c>
      <c r="B8" s="138" t="s">
        <v>5</v>
      </c>
      <c r="C8" s="138" t="s">
        <v>0</v>
      </c>
      <c r="D8" s="112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29"/>
      <c r="BW8" s="129"/>
      <c r="BX8" s="129"/>
      <c r="BY8" s="129"/>
      <c r="BZ8" s="129"/>
      <c r="CA8" s="129"/>
      <c r="CB8" s="129"/>
    </row>
    <row r="9" spans="1:103" ht="25.15" customHeight="1" x14ac:dyDescent="0.2">
      <c r="A9" s="159"/>
      <c r="B9" s="161"/>
      <c r="C9" s="138"/>
      <c r="D9" s="138" t="s">
        <v>2</v>
      </c>
      <c r="E9" s="138"/>
      <c r="F9" s="138"/>
      <c r="G9" s="138"/>
      <c r="H9" s="138"/>
      <c r="I9" s="138"/>
      <c r="J9" s="138"/>
      <c r="K9" s="138" t="s">
        <v>28</v>
      </c>
      <c r="L9" s="138"/>
      <c r="M9" s="138"/>
      <c r="N9" s="138"/>
      <c r="O9" s="138"/>
      <c r="P9" s="138"/>
      <c r="Q9" s="138"/>
      <c r="R9" s="138" t="s">
        <v>27</v>
      </c>
      <c r="S9" s="138"/>
      <c r="T9" s="138"/>
      <c r="U9" s="138"/>
      <c r="V9" s="138"/>
      <c r="W9" s="138"/>
      <c r="X9" s="138"/>
      <c r="Y9" s="138"/>
      <c r="Z9" s="138"/>
      <c r="AA9" s="138" t="s">
        <v>26</v>
      </c>
      <c r="AB9" s="166"/>
      <c r="AC9" s="166"/>
      <c r="AD9" s="166"/>
      <c r="AE9" s="166"/>
      <c r="AF9" s="166"/>
      <c r="AG9" s="166"/>
      <c r="AH9" s="166"/>
      <c r="AI9" s="155" t="s">
        <v>25</v>
      </c>
      <c r="AJ9" s="156"/>
      <c r="AK9" s="156"/>
      <c r="AL9" s="156"/>
      <c r="AM9" s="156"/>
      <c r="AN9" s="156"/>
      <c r="AO9" s="156"/>
      <c r="AP9" s="156"/>
      <c r="AQ9" s="157"/>
      <c r="AR9" s="168" t="s">
        <v>24</v>
      </c>
      <c r="AS9" s="169"/>
      <c r="AT9" s="169"/>
      <c r="AU9" s="169"/>
      <c r="AV9" s="169"/>
      <c r="AW9" s="169"/>
      <c r="AX9" s="170"/>
      <c r="AY9" s="155" t="s">
        <v>23</v>
      </c>
      <c r="AZ9" s="156"/>
      <c r="BA9" s="156"/>
      <c r="BB9" s="156"/>
      <c r="BC9" s="156"/>
      <c r="BD9" s="156"/>
      <c r="BE9" s="156"/>
      <c r="BF9" s="156"/>
      <c r="BG9" s="155" t="s">
        <v>73</v>
      </c>
      <c r="BH9" s="156"/>
      <c r="BI9" s="156"/>
      <c r="BJ9" s="156"/>
      <c r="BK9" s="156"/>
      <c r="BL9" s="156"/>
      <c r="BM9" s="156"/>
      <c r="BN9" s="156"/>
      <c r="BO9" s="130" t="s">
        <v>77</v>
      </c>
      <c r="BP9" s="131"/>
      <c r="BQ9" s="131"/>
      <c r="BR9" s="131"/>
      <c r="BS9" s="131"/>
      <c r="BT9" s="131"/>
      <c r="BU9" s="131"/>
      <c r="BV9" s="134"/>
      <c r="BW9" s="130" t="s">
        <v>88</v>
      </c>
      <c r="BX9" s="131"/>
      <c r="BY9" s="131"/>
      <c r="BZ9" s="131"/>
      <c r="CA9" s="131"/>
      <c r="CB9" s="131"/>
    </row>
    <row r="10" spans="1:103" ht="138" customHeight="1" x14ac:dyDescent="0.2">
      <c r="A10" s="160"/>
      <c r="B10" s="161"/>
      <c r="C10" s="138"/>
      <c r="D10" s="138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  <c r="BW10" s="119" t="s">
        <v>3</v>
      </c>
      <c r="BX10" s="120" t="s">
        <v>9</v>
      </c>
      <c r="BY10" s="28" t="s">
        <v>8</v>
      </c>
      <c r="BZ10" s="28" t="s">
        <v>89</v>
      </c>
      <c r="CA10" s="28" t="s">
        <v>15</v>
      </c>
      <c r="CB10" s="28" t="s">
        <v>16</v>
      </c>
    </row>
    <row r="11" spans="1:103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1">
        <v>24</v>
      </c>
      <c r="AZ11" s="101">
        <v>25</v>
      </c>
      <c r="BA11" s="101">
        <v>26</v>
      </c>
      <c r="BB11" s="101">
        <v>27</v>
      </c>
      <c r="BC11" s="101">
        <v>28</v>
      </c>
      <c r="BD11" s="101">
        <v>29</v>
      </c>
      <c r="BE11" s="101">
        <v>30</v>
      </c>
      <c r="BF11" s="101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108">
        <v>45</v>
      </c>
      <c r="BV11" s="49">
        <v>46</v>
      </c>
      <c r="BW11" s="111">
        <v>47</v>
      </c>
      <c r="BX11" s="108">
        <v>48</v>
      </c>
      <c r="BY11" s="108">
        <v>49</v>
      </c>
      <c r="BZ11" s="108">
        <v>50</v>
      </c>
      <c r="CA11" s="108">
        <v>51</v>
      </c>
      <c r="CB11" s="108">
        <v>52</v>
      </c>
    </row>
    <row r="12" spans="1:103" s="11" customFormat="1" ht="38.25" x14ac:dyDescent="0.2">
      <c r="A12" s="152" t="s">
        <v>83</v>
      </c>
      <c r="B12" s="31"/>
      <c r="C12" s="29" t="s">
        <v>6</v>
      </c>
      <c r="D12" s="39">
        <f>K12+R12+AA12+AI12+AR12+AY12+BG12+BO12+BW12</f>
        <v>2560972.6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v>229584.4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AA13+AA14+AA15+AA16</f>
        <v>337711.2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AY17+AY39+AY57+AY72+AY81</f>
        <v>240481</v>
      </c>
      <c r="AZ12" s="39">
        <f t="shared" ref="AZ12" si="6">AZ13+AZ14+AZ15</f>
        <v>0</v>
      </c>
      <c r="BA12" s="39">
        <f>BA13+BA14+BA15+BA16</f>
        <v>16001</v>
      </c>
      <c r="BB12" s="39">
        <f>BB17+BB39+BB57+BB81</f>
        <v>115911.70000000001</v>
      </c>
      <c r="BC12" s="39">
        <f>BC17+BC39+BC57+BC72</f>
        <v>102242.59999999999</v>
      </c>
      <c r="BD12" s="39">
        <f>BD17+BD39+BD57</f>
        <v>6106.9</v>
      </c>
      <c r="BE12" s="39">
        <f t="shared" ref="BE12:BF12" si="7">BE13+BE14+BE15+BE16</f>
        <v>6.9</v>
      </c>
      <c r="BF12" s="39">
        <f t="shared" si="7"/>
        <v>211.9</v>
      </c>
      <c r="BG12" s="39">
        <f>BG17+BG39+BG57+BG72+BG81</f>
        <v>208309.40000000002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71209.299999999988</v>
      </c>
      <c r="BK12" s="39">
        <f>BK17+BK39+BK57+BK72+BK81</f>
        <v>88515.199999999997</v>
      </c>
      <c r="BL12" s="39">
        <f t="shared" ref="BL12" si="9">BL13+BL14+BL15</f>
        <v>8957.5</v>
      </c>
      <c r="BM12" s="39">
        <f>BM13</f>
        <v>12.3</v>
      </c>
      <c r="BN12" s="51">
        <f>BN13</f>
        <v>281.90000000000003</v>
      </c>
      <c r="BO12" s="35">
        <f>BP12+BQ12+BR12+BS12+BT12+BU12+BV12</f>
        <v>122633.60000000001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46337.000000000007</v>
      </c>
      <c r="BS12" s="35">
        <f>BS13+BS14+BS15</f>
        <v>68070.099999999991</v>
      </c>
      <c r="BT12" s="35">
        <f t="shared" ref="BT12:BV12" si="11">BT13+BT14+BT15</f>
        <v>8013</v>
      </c>
      <c r="BU12" s="35">
        <f t="shared" si="11"/>
        <v>11.4</v>
      </c>
      <c r="BV12" s="35">
        <f t="shared" si="11"/>
        <v>202.1</v>
      </c>
      <c r="BW12" s="115">
        <f>BX12+BY12+BZ12+CA12+CB12</f>
        <v>119217.60000000001</v>
      </c>
      <c r="BX12" s="35">
        <f>BX13+BX14</f>
        <v>46169.600000000006</v>
      </c>
      <c r="BY12" s="35">
        <f>BY13+BY14</f>
        <v>64808.1</v>
      </c>
      <c r="BZ12" s="35">
        <f>BZ13</f>
        <v>8026.4000000000005</v>
      </c>
      <c r="CA12" s="35">
        <v>11.4</v>
      </c>
      <c r="CB12" s="35">
        <f>CB13</f>
        <v>202.1</v>
      </c>
    </row>
    <row r="13" spans="1:103" s="12" customFormat="1" ht="40.5" customHeight="1" x14ac:dyDescent="0.2">
      <c r="A13" s="153"/>
      <c r="B13" s="31" t="s">
        <v>7</v>
      </c>
      <c r="C13" s="31" t="s">
        <v>7</v>
      </c>
      <c r="D13" s="48">
        <f>K13+R13+AA13+AI13+AR13+AY13+BG13+BO13+BW13</f>
        <v>1478763.9</v>
      </c>
      <c r="E13" s="14" t="e">
        <f t="shared" ref="E13:J13" si="12">E18+E40+E57+E71+E73</f>
        <v>#REF!</v>
      </c>
      <c r="F13" s="14" t="e">
        <f t="shared" si="12"/>
        <v>#REF!</v>
      </c>
      <c r="G13" s="14" t="e">
        <f t="shared" si="12"/>
        <v>#REF!</v>
      </c>
      <c r="H13" s="14" t="e">
        <f t="shared" si="12"/>
        <v>#REF!</v>
      </c>
      <c r="I13" s="14" t="e">
        <f t="shared" si="12"/>
        <v>#REF!</v>
      </c>
      <c r="J13" s="14" t="e">
        <f t="shared" si="12"/>
        <v>#REF!</v>
      </c>
      <c r="K13" s="14">
        <v>182358.5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v>216648.2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2">
        <f t="shared" ref="AY13:AY16" si="13">AZ13+BA13+BB13+BC13+BD13+BE13+BF13</f>
        <v>115838.39999999998</v>
      </c>
      <c r="AZ13" s="102">
        <f>AZ18+AZ40+AZ57+AZ73</f>
        <v>0</v>
      </c>
      <c r="BA13" s="102">
        <f>BA18+BA40+BA57+BA73</f>
        <v>0</v>
      </c>
      <c r="BB13" s="102">
        <f>BB29+BB49+BB51+BB60+BB61+BB64+BB65+BB83</f>
        <v>60292.399999999994</v>
      </c>
      <c r="BC13" s="102">
        <f>BC18+BC40+BC58+BC73</f>
        <v>49220.3</v>
      </c>
      <c r="BD13" s="102">
        <v>6106.9</v>
      </c>
      <c r="BE13" s="102">
        <f>BE18+BE40+BE57+BE73</f>
        <v>6.9</v>
      </c>
      <c r="BF13" s="102">
        <f>BF18+BF40+BF57+BF73</f>
        <v>211.9</v>
      </c>
      <c r="BG13" s="48">
        <f t="shared" ref="BG13:BG16" si="14">BH13+BI13+BJ13+BK13+BL13+BM13+BN13</f>
        <v>129807.3</v>
      </c>
      <c r="BH13" s="48">
        <f>BH18+BH40+BH57+BH73</f>
        <v>0</v>
      </c>
      <c r="BI13" s="48">
        <f>BI18+BI40+BI57+BI73</f>
        <v>0</v>
      </c>
      <c r="BJ13" s="48">
        <f>BJ18+BJ40+BJ57+BJ73+BJ81</f>
        <v>48375.299999999996</v>
      </c>
      <c r="BK13" s="48">
        <f>BK22+BK26+BK49+BK51+BK58+BK73+BK87</f>
        <v>72180.3</v>
      </c>
      <c r="BL13" s="48">
        <f>BL18+BL40+BL57+BL73+BL81</f>
        <v>8957.5</v>
      </c>
      <c r="BM13" s="48">
        <f>11.4+BM40</f>
        <v>12.3</v>
      </c>
      <c r="BN13" s="50">
        <f>BN40+BN58</f>
        <v>281.90000000000003</v>
      </c>
      <c r="BO13" s="33">
        <f>BP13+BQ13+BR13+BS13+BT13+BU13+BV13</f>
        <v>114566.1</v>
      </c>
      <c r="BP13" s="33">
        <f>BP18+BP40+BP57+BP73</f>
        <v>0</v>
      </c>
      <c r="BQ13" s="33">
        <f>BQ18+BQ40+BQ57+BQ73</f>
        <v>0</v>
      </c>
      <c r="BR13" s="33">
        <f>BR18+BR40+BR57+BR73+BR81</f>
        <v>45988.200000000004</v>
      </c>
      <c r="BS13" s="33">
        <f>BS18+BS40+BS57+BS73+BS81</f>
        <v>60351.399999999994</v>
      </c>
      <c r="BT13" s="33">
        <f>BT18+BT40+BT57+BT73+BT81</f>
        <v>8013</v>
      </c>
      <c r="BU13" s="33">
        <f>BU18+BU40+BU57+BU73</f>
        <v>11.4</v>
      </c>
      <c r="BV13" s="33">
        <f>BV18+BV40+BV57+BV73</f>
        <v>202.1</v>
      </c>
      <c r="BW13" s="33">
        <f>BX13+BY13+BZ13+CA13+CB13</f>
        <v>115098.9</v>
      </c>
      <c r="BX13" s="33">
        <f>BX18+BX40+BX58+BX83</f>
        <v>45820.800000000003</v>
      </c>
      <c r="BY13" s="33">
        <f>BY18+BY40+BY58+BY59+BY73+BY81</f>
        <v>61038.2</v>
      </c>
      <c r="BZ13" s="33">
        <f>BZ17+BZ57</f>
        <v>8026.4000000000005</v>
      </c>
      <c r="CA13" s="33">
        <v>11.4</v>
      </c>
      <c r="CB13" s="33">
        <f>CB58</f>
        <v>202.1</v>
      </c>
    </row>
    <row r="14" spans="1:103" s="12" customFormat="1" ht="66.75" customHeight="1" x14ac:dyDescent="0.2">
      <c r="A14" s="153"/>
      <c r="B14" s="31" t="s">
        <v>10</v>
      </c>
      <c r="C14" s="31" t="s">
        <v>10</v>
      </c>
      <c r="D14" s="48">
        <f>K14+R14+AA14+AI14+AR14+AY14+BG14+BO14+BW14</f>
        <v>670627.49999999988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ref="K14:K29" si="15">L14+M14+N14+O14+P14+Q14</f>
        <v>36096.5</v>
      </c>
      <c r="L14" s="14">
        <f t="shared" ref="L14:M14" si="16">L41</f>
        <v>19280.599999999999</v>
      </c>
      <c r="M14" s="14">
        <f t="shared" si="16"/>
        <v>15328.5</v>
      </c>
      <c r="N14" s="14">
        <f>N41</f>
        <v>1487.4</v>
      </c>
      <c r="O14" s="14">
        <f t="shared" ref="O14:BF14" si="17">O41</f>
        <v>0</v>
      </c>
      <c r="P14" s="14">
        <f t="shared" si="17"/>
        <v>0</v>
      </c>
      <c r="Q14" s="14">
        <f t="shared" si="17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7"/>
        <v>24168.3</v>
      </c>
      <c r="AC14" s="32">
        <f t="shared" si="17"/>
        <v>30458.899999999998</v>
      </c>
      <c r="AD14" s="32">
        <f>AD41</f>
        <v>4259.8999999999996</v>
      </c>
      <c r="AE14" s="14">
        <f t="shared" si="17"/>
        <v>0</v>
      </c>
      <c r="AF14" s="14">
        <f t="shared" si="17"/>
        <v>0</v>
      </c>
      <c r="AG14" s="14">
        <f t="shared" si="17"/>
        <v>0</v>
      </c>
      <c r="AH14" s="14">
        <f t="shared" si="17"/>
        <v>0</v>
      </c>
      <c r="AI14" s="14">
        <f>AK14+AL14+AJ14</f>
        <v>106474.90000000001</v>
      </c>
      <c r="AJ14" s="14">
        <f t="shared" si="17"/>
        <v>0</v>
      </c>
      <c r="AK14" s="14">
        <f>AK41</f>
        <v>81929.100000000006</v>
      </c>
      <c r="AL14" s="14">
        <f>AL41</f>
        <v>24545.8</v>
      </c>
      <c r="AM14" s="14">
        <f t="shared" si="17"/>
        <v>0</v>
      </c>
      <c r="AN14" s="14">
        <f t="shared" si="17"/>
        <v>0</v>
      </c>
      <c r="AO14" s="14">
        <f t="shared" si="17"/>
        <v>0</v>
      </c>
      <c r="AP14" s="14">
        <f t="shared" si="17"/>
        <v>0</v>
      </c>
      <c r="AQ14" s="14">
        <f t="shared" si="17"/>
        <v>0</v>
      </c>
      <c r="AR14" s="45">
        <f t="shared" si="17"/>
        <v>238789.9</v>
      </c>
      <c r="AS14" s="45">
        <f t="shared" si="17"/>
        <v>0</v>
      </c>
      <c r="AT14" s="45">
        <f>AT41</f>
        <v>200399.19999999998</v>
      </c>
      <c r="AU14" s="45">
        <f t="shared" si="17"/>
        <v>38390.700000000004</v>
      </c>
      <c r="AV14" s="45">
        <f t="shared" si="17"/>
        <v>0</v>
      </c>
      <c r="AW14" s="45">
        <f t="shared" si="17"/>
        <v>0</v>
      </c>
      <c r="AX14" s="45">
        <f t="shared" si="17"/>
        <v>0</v>
      </c>
      <c r="AY14" s="102">
        <f t="shared" si="13"/>
        <v>75438.600000000006</v>
      </c>
      <c r="AZ14" s="102">
        <f t="shared" si="17"/>
        <v>0</v>
      </c>
      <c r="BA14" s="102">
        <f t="shared" si="17"/>
        <v>0</v>
      </c>
      <c r="BB14" s="102">
        <f>BB48+BB52</f>
        <v>45268</v>
      </c>
      <c r="BC14" s="102">
        <f t="shared" si="17"/>
        <v>30170.6</v>
      </c>
      <c r="BD14" s="102">
        <f t="shared" si="17"/>
        <v>0</v>
      </c>
      <c r="BE14" s="102">
        <f t="shared" si="17"/>
        <v>0</v>
      </c>
      <c r="BF14" s="102">
        <f t="shared" si="17"/>
        <v>0</v>
      </c>
      <c r="BG14" s="48">
        <f t="shared" si="14"/>
        <v>3050</v>
      </c>
      <c r="BH14" s="48">
        <f t="shared" ref="BH14:BN14" si="18">BH41</f>
        <v>0</v>
      </c>
      <c r="BI14" s="48">
        <f t="shared" si="18"/>
        <v>0</v>
      </c>
      <c r="BJ14" s="48">
        <f t="shared" si="18"/>
        <v>0</v>
      </c>
      <c r="BK14" s="48">
        <f t="shared" si="18"/>
        <v>3050</v>
      </c>
      <c r="BL14" s="48">
        <f t="shared" si="18"/>
        <v>0</v>
      </c>
      <c r="BM14" s="48">
        <f t="shared" si="18"/>
        <v>0</v>
      </c>
      <c r="BN14" s="50">
        <f t="shared" si="18"/>
        <v>0</v>
      </c>
      <c r="BO14" s="33">
        <f>BP14+BQ14+BR14+BS14+BT14+BU14+BV14</f>
        <v>4030.7000000000003</v>
      </c>
      <c r="BP14" s="33">
        <f t="shared" ref="BP14:BV14" si="19">BP41</f>
        <v>0</v>
      </c>
      <c r="BQ14" s="33">
        <f t="shared" si="19"/>
        <v>0</v>
      </c>
      <c r="BR14" s="33">
        <f>BR41</f>
        <v>348.8</v>
      </c>
      <c r="BS14" s="33">
        <f t="shared" si="19"/>
        <v>3681.9</v>
      </c>
      <c r="BT14" s="33">
        <f t="shared" si="19"/>
        <v>0</v>
      </c>
      <c r="BU14" s="33">
        <f t="shared" si="19"/>
        <v>0</v>
      </c>
      <c r="BV14" s="33">
        <f t="shared" si="19"/>
        <v>0</v>
      </c>
      <c r="BW14" s="33">
        <f>BX14+BY14+BZ14+CA14+CB14</f>
        <v>4118.7</v>
      </c>
      <c r="BX14" s="33">
        <f>BX41</f>
        <v>348.8</v>
      </c>
      <c r="BY14" s="33">
        <f>BY39</f>
        <v>3769.9</v>
      </c>
      <c r="BZ14" s="33">
        <v>0</v>
      </c>
      <c r="CA14" s="33">
        <v>0</v>
      </c>
      <c r="CB14" s="33">
        <v>0</v>
      </c>
    </row>
    <row r="15" spans="1:103" s="12" customFormat="1" ht="46.5" customHeight="1" x14ac:dyDescent="0.2">
      <c r="A15" s="153"/>
      <c r="B15" s="31" t="s">
        <v>17</v>
      </c>
      <c r="C15" s="31" t="s">
        <v>17</v>
      </c>
      <c r="D15" s="48">
        <f>K15+R15+AA15+AI15+AR15+AY15+BG15+BO15</f>
        <v>376134.3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0">L19</f>
        <v>0</v>
      </c>
      <c r="M15" s="14">
        <f t="shared" si="20"/>
        <v>0</v>
      </c>
      <c r="N15" s="14">
        <f>N19</f>
        <v>10337</v>
      </c>
      <c r="O15" s="14">
        <f t="shared" ref="O15:BA15" si="21">O19</f>
        <v>0</v>
      </c>
      <c r="P15" s="14">
        <f t="shared" si="21"/>
        <v>0</v>
      </c>
      <c r="Q15" s="14">
        <f t="shared" si="21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1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1"/>
        <v>0</v>
      </c>
      <c r="AF15" s="14">
        <f t="shared" si="21"/>
        <v>0</v>
      </c>
      <c r="AG15" s="14">
        <f t="shared" si="21"/>
        <v>0</v>
      </c>
      <c r="AH15" s="14">
        <f t="shared" si="21"/>
        <v>0</v>
      </c>
      <c r="AI15" s="14">
        <f>AI19+AI42</f>
        <v>105965.59999999999</v>
      </c>
      <c r="AJ15" s="14">
        <f t="shared" si="21"/>
        <v>0</v>
      </c>
      <c r="AK15" s="14">
        <f>AK19+AK42+AK59+AK84</f>
        <v>61529.2</v>
      </c>
      <c r="AL15" s="14">
        <f>AL19+AL42</f>
        <v>44436.399999999994</v>
      </c>
      <c r="AM15" s="14">
        <f t="shared" si="21"/>
        <v>0</v>
      </c>
      <c r="AN15" s="14">
        <f t="shared" si="21"/>
        <v>0</v>
      </c>
      <c r="AO15" s="14">
        <f t="shared" si="21"/>
        <v>0</v>
      </c>
      <c r="AP15" s="14">
        <f t="shared" si="21"/>
        <v>0</v>
      </c>
      <c r="AQ15" s="14">
        <f t="shared" si="21"/>
        <v>0</v>
      </c>
      <c r="AR15" s="45">
        <f>AR19+AR42+AR59</f>
        <v>38868.5</v>
      </c>
      <c r="AS15" s="45">
        <f t="shared" si="21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1"/>
        <v>0</v>
      </c>
      <c r="AX15" s="45">
        <f t="shared" si="21"/>
        <v>0</v>
      </c>
      <c r="AY15" s="102">
        <f t="shared" si="13"/>
        <v>49204</v>
      </c>
      <c r="AZ15" s="102">
        <f t="shared" si="21"/>
        <v>0</v>
      </c>
      <c r="BA15" s="102">
        <f t="shared" si="21"/>
        <v>16001</v>
      </c>
      <c r="BB15" s="102">
        <f>BB19+BB42</f>
        <v>10351.299999999999</v>
      </c>
      <c r="BC15" s="102">
        <f>BC19+BC42</f>
        <v>22851.7</v>
      </c>
      <c r="BD15" s="102">
        <f>BD19+BD42</f>
        <v>0</v>
      </c>
      <c r="BE15" s="102">
        <f>BE19+BE42</f>
        <v>0</v>
      </c>
      <c r="BF15" s="102">
        <f>BF19+BF42</f>
        <v>0</v>
      </c>
      <c r="BG15" s="48">
        <f t="shared" si="14"/>
        <v>75452.099999999991</v>
      </c>
      <c r="BH15" s="48">
        <f t="shared" ref="BH15:BI15" si="22">BH19</f>
        <v>0</v>
      </c>
      <c r="BI15" s="48">
        <f t="shared" si="22"/>
        <v>39333.199999999997</v>
      </c>
      <c r="BJ15" s="48">
        <f>BJ19+BJ42</f>
        <v>22834</v>
      </c>
      <c r="BK15" s="93">
        <f>BK19</f>
        <v>13284.9</v>
      </c>
      <c r="BL15" s="93">
        <f>BL19+BL42</f>
        <v>0</v>
      </c>
      <c r="BM15" s="93">
        <f>BM19+BM42</f>
        <v>0</v>
      </c>
      <c r="BN15" s="93">
        <f>BN19+BN42</f>
        <v>0</v>
      </c>
      <c r="BO15" s="33">
        <f>BP15+BQ15+BR15+BS15+BT15+BU15+BV15</f>
        <v>4036.8</v>
      </c>
      <c r="BP15" s="33">
        <f t="shared" ref="BP15:BQ15" si="23">BP19</f>
        <v>0</v>
      </c>
      <c r="BQ15" s="33">
        <f t="shared" si="23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  <c r="BW15" s="33">
        <f>BX15+BY15+BZ15+CA15+CB15</f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</row>
    <row r="16" spans="1:103" s="12" customFormat="1" ht="47.25" customHeight="1" x14ac:dyDescent="0.2">
      <c r="A16" s="162"/>
      <c r="B16" s="31" t="s">
        <v>48</v>
      </c>
      <c r="C16" s="31" t="s">
        <v>48</v>
      </c>
      <c r="D16" s="48">
        <f>K16+R16+AA16</f>
        <v>35447</v>
      </c>
      <c r="E16" s="14"/>
      <c r="F16" s="14"/>
      <c r="G16" s="14"/>
      <c r="H16" s="33"/>
      <c r="I16" s="33"/>
      <c r="J16" s="33"/>
      <c r="K16" s="14">
        <v>792.5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2">
        <f t="shared" si="13"/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0</v>
      </c>
      <c r="BF16" s="102">
        <v>0</v>
      </c>
      <c r="BG16" s="48">
        <f t="shared" si="14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</row>
    <row r="17" spans="1:80" s="6" customFormat="1" ht="42.75" customHeight="1" x14ac:dyDescent="0.2">
      <c r="A17" s="152" t="s">
        <v>29</v>
      </c>
      <c r="B17" s="29"/>
      <c r="C17" s="41" t="s">
        <v>6</v>
      </c>
      <c r="D17" s="39">
        <f>K17+R17+AA17+AI17+AR17+AY17+BG17+BO17+BW17</f>
        <v>829571.9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5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4">S18+S19</f>
        <v>0</v>
      </c>
      <c r="T17" s="40">
        <f t="shared" si="24"/>
        <v>0</v>
      </c>
      <c r="U17" s="40">
        <f>U18+U19+U20</f>
        <v>69892.299999999988</v>
      </c>
      <c r="V17" s="40">
        <f>V18+V19+V20</f>
        <v>50505.9</v>
      </c>
      <c r="W17" s="40">
        <f t="shared" si="24"/>
        <v>50</v>
      </c>
      <c r="X17" s="40">
        <f t="shared" si="24"/>
        <v>0</v>
      </c>
      <c r="Y17" s="40">
        <f t="shared" si="24"/>
        <v>0</v>
      </c>
      <c r="Z17" s="40">
        <v>0</v>
      </c>
      <c r="AA17" s="40">
        <f>AB17+AC17+AD17+AE17+AF17+AG17+AH17</f>
        <v>93754.400000000009</v>
      </c>
      <c r="AB17" s="40">
        <f t="shared" ref="AB17:AH17" si="25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5"/>
        <v>300</v>
      </c>
      <c r="AF17" s="40">
        <f t="shared" si="25"/>
        <v>0</v>
      </c>
      <c r="AG17" s="40">
        <f t="shared" si="25"/>
        <v>0</v>
      </c>
      <c r="AH17" s="40">
        <f t="shared" si="25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6">AQ18+AQ19</f>
        <v>0</v>
      </c>
      <c r="AR17" s="40">
        <f>AT17+AU17+AV17</f>
        <v>100073.3</v>
      </c>
      <c r="AS17" s="40">
        <f t="shared" si="26"/>
        <v>0</v>
      </c>
      <c r="AT17" s="40">
        <f>AT18+AT19</f>
        <v>44078.6</v>
      </c>
      <c r="AU17" s="40">
        <f>AU18+AU19</f>
        <v>55784</v>
      </c>
      <c r="AV17" s="40">
        <f t="shared" si="26"/>
        <v>210.7</v>
      </c>
      <c r="AW17" s="40">
        <f t="shared" si="26"/>
        <v>0</v>
      </c>
      <c r="AX17" s="40">
        <f t="shared" si="26"/>
        <v>0</v>
      </c>
      <c r="AY17" s="39">
        <f>BA17+AZ17+BB17+BC17+BD17+BE17+BF17</f>
        <v>86883.900000000009</v>
      </c>
      <c r="AZ17" s="39">
        <f t="shared" ref="AZ17" si="27">AZ18+AZ19</f>
        <v>0</v>
      </c>
      <c r="BA17" s="39">
        <f>BA18+BA19+BA20</f>
        <v>16001</v>
      </c>
      <c r="BB17" s="39">
        <f>BB18+BB19</f>
        <v>33126.6</v>
      </c>
      <c r="BC17" s="39">
        <f>BC18+BC19</f>
        <v>37558</v>
      </c>
      <c r="BD17" s="39">
        <v>198.3</v>
      </c>
      <c r="BE17" s="39">
        <f t="shared" ref="BE17:BF17" si="28">BE18+BE19+BE20</f>
        <v>0</v>
      </c>
      <c r="BF17" s="39">
        <f t="shared" si="28"/>
        <v>0</v>
      </c>
      <c r="BG17" s="39">
        <f>BI17+BH17+BJ17+BK17+BL17+BU17</f>
        <v>121803.1</v>
      </c>
      <c r="BH17" s="39">
        <f t="shared" ref="BH17" si="29">BH18+BH19</f>
        <v>0</v>
      </c>
      <c r="BI17" s="39">
        <f>BI18+BI19+BI20</f>
        <v>39333.199999999997</v>
      </c>
      <c r="BJ17" s="39">
        <f>BJ18+BJ19+BJ20</f>
        <v>45550.400000000001</v>
      </c>
      <c r="BK17" s="39">
        <f t="shared" ref="BK17:BN17" si="30">BK18+BK19</f>
        <v>36743.1</v>
      </c>
      <c r="BL17" s="39">
        <f t="shared" si="30"/>
        <v>176.4</v>
      </c>
      <c r="BM17" s="39">
        <f t="shared" si="30"/>
        <v>0</v>
      </c>
      <c r="BN17" s="51">
        <f t="shared" si="30"/>
        <v>0</v>
      </c>
      <c r="BO17" s="35">
        <f>BP17+BR17+BS17+BT17+CI17</f>
        <v>47907.6</v>
      </c>
      <c r="BP17" s="35">
        <f t="shared" ref="BP17" si="31">BP18+BP19</f>
        <v>0</v>
      </c>
      <c r="BQ17" s="35">
        <v>0</v>
      </c>
      <c r="BR17" s="35">
        <f>BR18</f>
        <v>22716.400000000001</v>
      </c>
      <c r="BS17" s="35">
        <f t="shared" ref="BS17:BV17" si="32">BS18+BS19</f>
        <v>25003.5</v>
      </c>
      <c r="BT17" s="35">
        <f t="shared" si="32"/>
        <v>187.7</v>
      </c>
      <c r="BU17" s="35">
        <f t="shared" si="32"/>
        <v>0</v>
      </c>
      <c r="BV17" s="35">
        <f t="shared" si="32"/>
        <v>0</v>
      </c>
      <c r="BW17" s="35">
        <f>BX17+BY17+BZ17</f>
        <v>44674</v>
      </c>
      <c r="BX17" s="35">
        <v>22716.400000000001</v>
      </c>
      <c r="BY17" s="35">
        <v>21758.3</v>
      </c>
      <c r="BZ17" s="35">
        <v>199.3</v>
      </c>
      <c r="CA17" s="35">
        <v>0</v>
      </c>
      <c r="CB17" s="35">
        <v>0</v>
      </c>
    </row>
    <row r="18" spans="1:80" s="10" customFormat="1" ht="72" customHeight="1" x14ac:dyDescent="0.2">
      <c r="A18" s="153"/>
      <c r="B18" s="29" t="s">
        <v>18</v>
      </c>
      <c r="C18" s="29" t="s">
        <v>7</v>
      </c>
      <c r="D18" s="39">
        <v>433634.2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5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BA18+BB18+BC18+BD18</f>
        <v>40459.100000000006</v>
      </c>
      <c r="AZ18" s="39">
        <v>0</v>
      </c>
      <c r="BA18" s="39">
        <v>0</v>
      </c>
      <c r="BB18" s="39">
        <f>BB22+BB26+BB29+BB32+BB33+BB36</f>
        <v>22775.3</v>
      </c>
      <c r="BC18" s="39">
        <f>BC22+BC26</f>
        <v>17485.5</v>
      </c>
      <c r="BD18" s="39">
        <v>198.3</v>
      </c>
      <c r="BE18" s="39">
        <f t="shared" ref="BE18:BF18" si="33">BE22+BE26+BE29+BE32+BE33+BE36</f>
        <v>0</v>
      </c>
      <c r="BF18" s="39">
        <f t="shared" si="33"/>
        <v>0</v>
      </c>
      <c r="BG18" s="39">
        <f>BH18+BJ18+BK18+BL18+BU18</f>
        <v>46351</v>
      </c>
      <c r="BH18" s="39">
        <v>0</v>
      </c>
      <c r="BI18" s="39">
        <v>0</v>
      </c>
      <c r="BJ18" s="39">
        <f>BJ22+BJ26+BJ29+BJ32+BJ33+BJ36</f>
        <v>22716.400000000001</v>
      </c>
      <c r="BK18" s="39">
        <f>BK22+BK26</f>
        <v>23458.199999999997</v>
      </c>
      <c r="BL18" s="39">
        <f t="shared" ref="BL18:BN18" si="34">BL22+BL26+BL29+BL32+BL33+BL36</f>
        <v>176.4</v>
      </c>
      <c r="BM18" s="39">
        <f t="shared" si="34"/>
        <v>0</v>
      </c>
      <c r="BN18" s="51">
        <f t="shared" si="34"/>
        <v>0</v>
      </c>
      <c r="BO18" s="35">
        <f>BP18+BR18+BS18+BT18+CI18</f>
        <v>43870.8</v>
      </c>
      <c r="BP18" s="35">
        <v>0</v>
      </c>
      <c r="BQ18" s="35">
        <v>0</v>
      </c>
      <c r="BR18" s="35">
        <f>BR22+BR26+BR29+BR32+BR33+BR36</f>
        <v>22716.400000000001</v>
      </c>
      <c r="BS18" s="35">
        <f t="shared" ref="BS18:BV18" si="35">BS22+BS26+BS29+BS32+BS33+BS36</f>
        <v>20966.7</v>
      </c>
      <c r="BT18" s="35">
        <f t="shared" si="35"/>
        <v>187.7</v>
      </c>
      <c r="BU18" s="35">
        <f t="shared" si="35"/>
        <v>0</v>
      </c>
      <c r="BV18" s="35">
        <f t="shared" si="35"/>
        <v>0</v>
      </c>
      <c r="BW18" s="35">
        <v>44674</v>
      </c>
      <c r="BX18" s="35">
        <v>22716.400000000001</v>
      </c>
      <c r="BY18" s="35">
        <v>21758.3</v>
      </c>
      <c r="BZ18" s="35">
        <v>199.3</v>
      </c>
      <c r="CA18" s="35">
        <v>0</v>
      </c>
      <c r="CB18" s="35">
        <v>0</v>
      </c>
    </row>
    <row r="19" spans="1:80" s="5" customFormat="1" ht="38.25" x14ac:dyDescent="0.2">
      <c r="A19" s="153"/>
      <c r="B19" s="29" t="s">
        <v>17</v>
      </c>
      <c r="C19" s="29" t="s">
        <v>17</v>
      </c>
      <c r="D19" s="39">
        <f t="shared" ref="D19:D20" si="36">K19+R19+AA19+AI19+AR19+AY19+BG19+BO19</f>
        <v>359264.69999999995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BA19+BB19+BC19</f>
        <v>46424.800000000003</v>
      </c>
      <c r="AZ19" s="39">
        <v>0</v>
      </c>
      <c r="BA19" s="39">
        <f>BA23+BA24+BA27+BA28+BA30+BA31+BA34+BA35</f>
        <v>16001</v>
      </c>
      <c r="BB19" s="39">
        <f>BB28+BB30</f>
        <v>10351.299999999999</v>
      </c>
      <c r="BC19" s="39">
        <f>BC23+BC24+BC27+BC28+BC30+BC33+BC34</f>
        <v>20072.5</v>
      </c>
      <c r="BD19" s="39">
        <v>0</v>
      </c>
      <c r="BE19" s="39">
        <f t="shared" ref="BE19:BF19" si="39">BE23+BE24+BE27+BE28+BE30+BE31+BE34+BE35</f>
        <v>0</v>
      </c>
      <c r="BF19" s="39">
        <f t="shared" si="39"/>
        <v>0</v>
      </c>
      <c r="BG19" s="39">
        <f>BI19+BJ19+BK19</f>
        <v>75452.099999999991</v>
      </c>
      <c r="BH19" s="39">
        <v>0</v>
      </c>
      <c r="BI19" s="39">
        <f>BI23+BI24+BI27+BI28+BI30+BI31+BI35</f>
        <v>39333.199999999997</v>
      </c>
      <c r="BJ19" s="39">
        <v>22834</v>
      </c>
      <c r="BK19" s="39">
        <f>BK27+BK28+BK30</f>
        <v>13284.9</v>
      </c>
      <c r="BL19" s="39">
        <v>0</v>
      </c>
      <c r="BM19" s="39">
        <f t="shared" ref="BM19:BN19" si="40">BM23+BM24+BM27+BM28+BM30+BM31+BM35</f>
        <v>0</v>
      </c>
      <c r="BN19" s="39">
        <f t="shared" si="40"/>
        <v>0</v>
      </c>
      <c r="BO19" s="35">
        <f>BP19+BR19+BS19+BT19+CI19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  <c r="BW19" s="35">
        <f>BX19+BY19+BZ19+CA19+CB19</f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</row>
    <row r="20" spans="1:80" s="5" customFormat="1" ht="41.25" customHeight="1" x14ac:dyDescent="0.2">
      <c r="A20" s="162"/>
      <c r="B20" s="29" t="s">
        <v>48</v>
      </c>
      <c r="C20" s="29" t="s">
        <v>48</v>
      </c>
      <c r="D20" s="39">
        <f t="shared" si="36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</row>
    <row r="21" spans="1:80" ht="33" customHeight="1" x14ac:dyDescent="0.2">
      <c r="A21" s="163" t="s">
        <v>36</v>
      </c>
      <c r="B21" s="55" t="s">
        <v>79</v>
      </c>
      <c r="C21" s="55"/>
      <c r="D21" s="56">
        <v>213824.6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2">
        <f>BC21+BD21</f>
        <v>17908.899999999998</v>
      </c>
      <c r="AZ21" s="102">
        <f>AZ22</f>
        <v>0</v>
      </c>
      <c r="BA21" s="102">
        <v>0</v>
      </c>
      <c r="BB21" s="102">
        <f>BB22+BB23</f>
        <v>0</v>
      </c>
      <c r="BC21" s="102">
        <f>BC22+BC23</f>
        <v>17710.599999999999</v>
      </c>
      <c r="BD21" s="102">
        <v>198.3</v>
      </c>
      <c r="BE21" s="102">
        <f t="shared" ref="BE21:BF21" si="54">BE22+BE23</f>
        <v>0</v>
      </c>
      <c r="BF21" s="102">
        <f t="shared" si="54"/>
        <v>0</v>
      </c>
      <c r="BG21" s="56">
        <f>BK21+BL21</f>
        <v>19973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19796.599999999999</v>
      </c>
      <c r="BL21" s="56">
        <v>176.4</v>
      </c>
      <c r="BM21" s="56">
        <f t="shared" si="55"/>
        <v>0</v>
      </c>
      <c r="BN21" s="56">
        <f t="shared" si="55"/>
        <v>0</v>
      </c>
      <c r="BO21" s="33">
        <f>BS21+BT21</f>
        <v>21154.400000000001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20966.7</v>
      </c>
      <c r="BT21" s="33">
        <v>187.7</v>
      </c>
      <c r="BU21" s="33">
        <f t="shared" ref="BU21" si="58">BU22+BU23</f>
        <v>0</v>
      </c>
      <c r="BV21" s="33">
        <f t="shared" ref="BV21" si="59">BV22+BV23</f>
        <v>0</v>
      </c>
      <c r="BW21" s="33">
        <f>BX21+BY21+BZ21+CA21+CB21+BV22</f>
        <v>21957.599999999999</v>
      </c>
      <c r="BX21" s="33">
        <v>0</v>
      </c>
      <c r="BY21" s="33">
        <v>21758.3</v>
      </c>
      <c r="BZ21" s="33">
        <v>199.3</v>
      </c>
      <c r="CA21" s="33">
        <v>0</v>
      </c>
      <c r="CB21" s="33">
        <v>0</v>
      </c>
    </row>
    <row r="22" spans="1:80" ht="63.75" x14ac:dyDescent="0.2">
      <c r="A22" s="163"/>
      <c r="B22" s="31" t="s">
        <v>18</v>
      </c>
      <c r="C22" s="31" t="s">
        <v>7</v>
      </c>
      <c r="D22" s="14">
        <v>149935.4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5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0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1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2">
        <f>BC22+BD22</f>
        <v>14847.8</v>
      </c>
      <c r="AZ22" s="102">
        <v>0</v>
      </c>
      <c r="BA22" s="102">
        <v>0</v>
      </c>
      <c r="BB22" s="102">
        <v>0</v>
      </c>
      <c r="BC22" s="107">
        <v>14649.5</v>
      </c>
      <c r="BD22" s="102">
        <v>198.3</v>
      </c>
      <c r="BE22" s="102">
        <v>0</v>
      </c>
      <c r="BF22" s="102">
        <v>0</v>
      </c>
      <c r="BG22" s="48">
        <f>BK22+BL22</f>
        <v>19973</v>
      </c>
      <c r="BH22" s="48">
        <v>0</v>
      </c>
      <c r="BI22" s="48">
        <v>0</v>
      </c>
      <c r="BJ22" s="48">
        <v>0</v>
      </c>
      <c r="BK22" s="48">
        <v>19796.599999999999</v>
      </c>
      <c r="BL22" s="48">
        <v>176.4</v>
      </c>
      <c r="BM22" s="48">
        <v>0</v>
      </c>
      <c r="BN22" s="50">
        <v>0</v>
      </c>
      <c r="BO22" s="33">
        <f>BS22+BT22</f>
        <v>21154.400000000001</v>
      </c>
      <c r="BP22" s="33">
        <v>0</v>
      </c>
      <c r="BQ22" s="33">
        <v>0</v>
      </c>
      <c r="BR22" s="33">
        <v>0</v>
      </c>
      <c r="BS22" s="33">
        <v>20966.7</v>
      </c>
      <c r="BT22" s="33">
        <v>187.7</v>
      </c>
      <c r="BU22" s="33">
        <v>0</v>
      </c>
      <c r="BV22" s="33">
        <v>0</v>
      </c>
      <c r="BW22" s="33">
        <f>BY22+BZ22</f>
        <v>21957.599999999999</v>
      </c>
      <c r="BX22" s="33">
        <v>0</v>
      </c>
      <c r="BY22" s="33">
        <v>21758.3</v>
      </c>
      <c r="BZ22" s="33">
        <v>199.3</v>
      </c>
      <c r="CA22" s="33">
        <v>0</v>
      </c>
      <c r="CB22" s="33">
        <v>0</v>
      </c>
    </row>
    <row r="23" spans="1:80" ht="38.25" x14ac:dyDescent="0.2">
      <c r="A23" s="163"/>
      <c r="B23" s="31" t="s">
        <v>17</v>
      </c>
      <c r="C23" s="31" t="s">
        <v>17</v>
      </c>
      <c r="D23" s="48">
        <f t="shared" ref="D23:D38" si="62">K23+R23+AA23+AI23+AR23+AY23+BG23+BO23</f>
        <v>61103.4</v>
      </c>
      <c r="E23" s="14"/>
      <c r="F23" s="14"/>
      <c r="G23" s="14"/>
      <c r="H23" s="14"/>
      <c r="I23" s="14"/>
      <c r="J23" s="14"/>
      <c r="K23" s="14">
        <f t="shared" si="15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0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1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2">
        <f t="shared" ref="AY23:AY26" si="63">AZ23+BC23+BD23+BF23+BL23</f>
        <v>3061.1</v>
      </c>
      <c r="AZ23" s="102">
        <v>0</v>
      </c>
      <c r="BA23" s="102">
        <v>0</v>
      </c>
      <c r="BB23" s="102">
        <v>0</v>
      </c>
      <c r="BC23" s="102">
        <v>3061.1</v>
      </c>
      <c r="BD23" s="102">
        <v>0</v>
      </c>
      <c r="BE23" s="102">
        <v>0</v>
      </c>
      <c r="BF23" s="102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BP23+BS23+BT23+BV23+CH23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</row>
    <row r="24" spans="1:80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2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5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0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1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2">
        <f t="shared" si="63"/>
        <v>550</v>
      </c>
      <c r="AZ24" s="102">
        <v>0</v>
      </c>
      <c r="BA24" s="102">
        <v>0</v>
      </c>
      <c r="BB24" s="102">
        <v>0</v>
      </c>
      <c r="BC24" s="102">
        <v>550</v>
      </c>
      <c r="BD24" s="102">
        <v>0</v>
      </c>
      <c r="BE24" s="102">
        <v>0</v>
      </c>
      <c r="BF24" s="102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BP24+BS24+BT24+BV24+CH24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</row>
    <row r="25" spans="1:80" ht="34.5" customHeight="1" x14ac:dyDescent="0.2">
      <c r="A25" s="149" t="s">
        <v>37</v>
      </c>
      <c r="B25" s="94" t="s">
        <v>21</v>
      </c>
      <c r="C25" s="94"/>
      <c r="D25" s="97">
        <f>K25+R25+AA25+AI25+AR25+AY25+BG25+BO25</f>
        <v>154844</v>
      </c>
      <c r="E25" s="97"/>
      <c r="F25" s="97"/>
      <c r="G25" s="97"/>
      <c r="H25" s="97"/>
      <c r="I25" s="97"/>
      <c r="J25" s="97"/>
      <c r="K25" s="97">
        <f>K26+K27</f>
        <v>10198.099999999999</v>
      </c>
      <c r="L25" s="97"/>
      <c r="M25" s="97"/>
      <c r="N25" s="97"/>
      <c r="O25" s="97"/>
      <c r="P25" s="97"/>
      <c r="Q25" s="97"/>
      <c r="R25" s="97">
        <f>R26+R27</f>
        <v>26969.7</v>
      </c>
      <c r="S25" s="97"/>
      <c r="T25" s="97"/>
      <c r="U25" s="97"/>
      <c r="V25" s="97"/>
      <c r="W25" s="97"/>
      <c r="X25" s="97"/>
      <c r="Y25" s="97"/>
      <c r="Z25" s="97"/>
      <c r="AA25" s="97">
        <f>AA26+AA27</f>
        <v>23210.9</v>
      </c>
      <c r="AB25" s="97"/>
      <c r="AC25" s="95"/>
      <c r="AD25" s="95"/>
      <c r="AE25" s="97"/>
      <c r="AF25" s="97"/>
      <c r="AG25" s="97"/>
      <c r="AH25" s="97"/>
      <c r="AI25" s="97">
        <f>AI26+AI27</f>
        <v>37114.6</v>
      </c>
      <c r="AJ25" s="97"/>
      <c r="AK25" s="97"/>
      <c r="AL25" s="97"/>
      <c r="AM25" s="97"/>
      <c r="AN25" s="97"/>
      <c r="AO25" s="97"/>
      <c r="AP25" s="97"/>
      <c r="AQ25" s="97"/>
      <c r="AR25" s="95">
        <f>AT25+AU25+AV25+AW25+AX25</f>
        <v>23963.1</v>
      </c>
      <c r="AS25" s="95"/>
      <c r="AT25" s="95">
        <f>AT26+AT27</f>
        <v>0</v>
      </c>
      <c r="AU25" s="95">
        <f t="shared" ref="AU25:AX25" si="64">AU26+AU27</f>
        <v>23963.1</v>
      </c>
      <c r="AV25" s="95">
        <f t="shared" si="64"/>
        <v>0</v>
      </c>
      <c r="AW25" s="95">
        <f t="shared" si="64"/>
        <v>0</v>
      </c>
      <c r="AX25" s="95">
        <f t="shared" si="64"/>
        <v>0</v>
      </c>
      <c r="AY25" s="102">
        <f>AY26+AY27</f>
        <v>15722.2</v>
      </c>
      <c r="AZ25" s="102"/>
      <c r="BA25" s="102"/>
      <c r="BB25" s="102">
        <f>BB26+BB27</f>
        <v>0</v>
      </c>
      <c r="BC25" s="102">
        <f>BC26+BC27</f>
        <v>15722.2</v>
      </c>
      <c r="BD25" s="102">
        <f t="shared" ref="BD25:BF25" si="65">BD26+BD27</f>
        <v>0</v>
      </c>
      <c r="BE25" s="102">
        <f t="shared" si="65"/>
        <v>0</v>
      </c>
      <c r="BF25" s="102">
        <f t="shared" si="65"/>
        <v>0</v>
      </c>
      <c r="BG25" s="97">
        <f>BJ25+BK25+BL25+BM25+BN25</f>
        <v>13628.6</v>
      </c>
      <c r="BH25" s="97"/>
      <c r="BI25" s="97"/>
      <c r="BJ25" s="97">
        <f>BJ26+BJ27</f>
        <v>0</v>
      </c>
      <c r="BK25" s="97">
        <f t="shared" ref="BK25:BN25" si="66">BK26+BK27</f>
        <v>13628.6</v>
      </c>
      <c r="BL25" s="97">
        <f t="shared" si="66"/>
        <v>0</v>
      </c>
      <c r="BM25" s="97">
        <f t="shared" si="66"/>
        <v>0</v>
      </c>
      <c r="BN25" s="97">
        <f t="shared" si="66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7">BS26+BS27</f>
        <v>4036.8</v>
      </c>
      <c r="BT25" s="33">
        <f t="shared" si="67"/>
        <v>0</v>
      </c>
      <c r="BU25" s="33">
        <f t="shared" si="67"/>
        <v>0</v>
      </c>
      <c r="BV25" s="33">
        <f t="shared" si="67"/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</row>
    <row r="26" spans="1:80" ht="48" customHeight="1" x14ac:dyDescent="0.2">
      <c r="A26" s="150"/>
      <c r="B26" s="59" t="s">
        <v>65</v>
      </c>
      <c r="C26" s="59" t="s">
        <v>7</v>
      </c>
      <c r="D26" s="56">
        <f t="shared" si="62"/>
        <v>28223.399999999998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5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1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2">
        <f t="shared" si="63"/>
        <v>2836</v>
      </c>
      <c r="AZ26" s="102">
        <v>0</v>
      </c>
      <c r="BA26" s="102">
        <v>0</v>
      </c>
      <c r="BB26" s="102">
        <v>0</v>
      </c>
      <c r="BC26" s="102">
        <v>2836</v>
      </c>
      <c r="BD26" s="102">
        <v>0</v>
      </c>
      <c r="BE26" s="102">
        <v>0</v>
      </c>
      <c r="BF26" s="102">
        <v>0</v>
      </c>
      <c r="BG26" s="56">
        <f>BH26+BK26+BL26+BN26+BT26</f>
        <v>3661.6</v>
      </c>
      <c r="BH26" s="56">
        <v>0</v>
      </c>
      <c r="BI26" s="56">
        <v>0</v>
      </c>
      <c r="BJ26" s="56">
        <v>0</v>
      </c>
      <c r="BK26" s="56">
        <v>3661.6</v>
      </c>
      <c r="BL26" s="56">
        <v>0</v>
      </c>
      <c r="BM26" s="56">
        <v>0</v>
      </c>
      <c r="BN26" s="50">
        <v>0</v>
      </c>
      <c r="BO26" s="33">
        <f>BP26+BS26+BT26+BV26+CH26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</row>
    <row r="27" spans="1:80" ht="48" customHeight="1" x14ac:dyDescent="0.2">
      <c r="A27" s="151"/>
      <c r="B27" s="59" t="s">
        <v>17</v>
      </c>
      <c r="C27" s="59" t="s">
        <v>17</v>
      </c>
      <c r="D27" s="56">
        <f>K27+R27+AA27+AI27+AR27+AY27+BG27+BO27</f>
        <v>126620.6</v>
      </c>
      <c r="E27" s="56"/>
      <c r="F27" s="56"/>
      <c r="G27" s="56"/>
      <c r="H27" s="56"/>
      <c r="I27" s="56"/>
      <c r="J27" s="56"/>
      <c r="K27" s="56">
        <f t="shared" si="15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2">
        <f>AZ27+BB27+BC27+BD27+BE27+BF27</f>
        <v>12886.2</v>
      </c>
      <c r="AZ27" s="102">
        <v>0</v>
      </c>
      <c r="BA27" s="102">
        <v>0</v>
      </c>
      <c r="BB27" s="102">
        <v>0</v>
      </c>
      <c r="BC27" s="107">
        <v>12886.2</v>
      </c>
      <c r="BD27" s="102">
        <v>0</v>
      </c>
      <c r="BE27" s="102">
        <v>0</v>
      </c>
      <c r="BF27" s="102">
        <v>0</v>
      </c>
      <c r="BG27" s="56">
        <f>BH27+BJ27+BK27+BL27+BM27+BN27</f>
        <v>9967</v>
      </c>
      <c r="BH27" s="56">
        <v>0</v>
      </c>
      <c r="BI27" s="56">
        <v>0</v>
      </c>
      <c r="BJ27" s="56">
        <v>0</v>
      </c>
      <c r="BK27" s="56">
        <v>9967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</row>
    <row r="28" spans="1:80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92140.800000000003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2">
        <f>BA28+BB28+BC28+BD28+BE28+BF28</f>
        <v>26701.600000000002</v>
      </c>
      <c r="AZ28" s="102"/>
      <c r="BA28" s="102">
        <v>16001</v>
      </c>
      <c r="BB28" s="102">
        <v>9288.9</v>
      </c>
      <c r="BC28" s="102">
        <v>1411.7</v>
      </c>
      <c r="BD28" s="102">
        <v>0</v>
      </c>
      <c r="BE28" s="102">
        <v>0</v>
      </c>
      <c r="BF28" s="102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</row>
    <row r="29" spans="1:80" ht="96.75" customHeight="1" x14ac:dyDescent="0.2">
      <c r="A29" s="58" t="s">
        <v>53</v>
      </c>
      <c r="B29" s="59" t="s">
        <v>18</v>
      </c>
      <c r="C29" s="59" t="s">
        <v>7</v>
      </c>
      <c r="D29" s="56">
        <v>163135.70000000001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5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11568.3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2">
        <f>BB29</f>
        <v>22775.3</v>
      </c>
      <c r="AZ29" s="102">
        <v>0</v>
      </c>
      <c r="BA29" s="102">
        <v>0</v>
      </c>
      <c r="BB29" s="102">
        <v>22775.3</v>
      </c>
      <c r="BC29" s="102">
        <v>0</v>
      </c>
      <c r="BD29" s="102">
        <v>0</v>
      </c>
      <c r="BE29" s="102">
        <v>0</v>
      </c>
      <c r="BF29" s="102">
        <v>0</v>
      </c>
      <c r="BG29" s="56">
        <f>BJ29</f>
        <v>22716.400000000001</v>
      </c>
      <c r="BH29" s="56">
        <v>0</v>
      </c>
      <c r="BI29" s="56">
        <v>0</v>
      </c>
      <c r="BJ29" s="56">
        <v>22716.400000000001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22716.400000000001</v>
      </c>
      <c r="BP29" s="33">
        <v>0</v>
      </c>
      <c r="BQ29" s="33">
        <v>0</v>
      </c>
      <c r="BR29" s="33">
        <v>22716.400000000001</v>
      </c>
      <c r="BS29" s="33">
        <v>0</v>
      </c>
      <c r="BT29" s="33">
        <v>0</v>
      </c>
      <c r="BU29" s="33">
        <v>0</v>
      </c>
      <c r="BV29" s="109">
        <v>0</v>
      </c>
      <c r="BW29" s="33">
        <f>BX29+BY29+BX30</f>
        <v>22716.400000000001</v>
      </c>
      <c r="BX29" s="33">
        <v>22716.400000000001</v>
      </c>
      <c r="BY29" s="33">
        <v>0</v>
      </c>
      <c r="BZ29" s="33">
        <v>0</v>
      </c>
      <c r="CA29" s="33">
        <v>0</v>
      </c>
      <c r="CB29" s="33">
        <v>0</v>
      </c>
    </row>
    <row r="30" spans="1:80" ht="84.75" customHeight="1" x14ac:dyDescent="0.2">
      <c r="A30" s="58" t="s">
        <v>69</v>
      </c>
      <c r="B30" s="94" t="s">
        <v>17</v>
      </c>
      <c r="C30" s="59" t="s">
        <v>17</v>
      </c>
      <c r="D30" s="56">
        <f t="shared" si="62"/>
        <v>5471.2999999999993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2">
        <f>BB30+BC30+BD30+BE30+BF30</f>
        <v>1232</v>
      </c>
      <c r="AZ30" s="102">
        <v>0</v>
      </c>
      <c r="BA30" s="102">
        <v>0</v>
      </c>
      <c r="BB30" s="102">
        <v>1062.4000000000001</v>
      </c>
      <c r="BC30" s="102">
        <v>169.6</v>
      </c>
      <c r="BD30" s="102">
        <v>0</v>
      </c>
      <c r="BE30" s="102">
        <v>0</v>
      </c>
      <c r="BF30" s="102">
        <v>0</v>
      </c>
      <c r="BG30" s="56">
        <f>BJ30+BK30+BL30+BM30+BN30</f>
        <v>45.9</v>
      </c>
      <c r="BH30" s="56">
        <v>0</v>
      </c>
      <c r="BI30" s="56">
        <v>0</v>
      </c>
      <c r="BJ30" s="56">
        <v>0</v>
      </c>
      <c r="BK30" s="56">
        <v>45.9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</row>
    <row r="31" spans="1:80" ht="38.25" x14ac:dyDescent="0.2">
      <c r="A31" s="72" t="s">
        <v>59</v>
      </c>
      <c r="B31" s="94" t="s">
        <v>17</v>
      </c>
      <c r="C31" s="59" t="s">
        <v>17</v>
      </c>
      <c r="D31" s="56">
        <f t="shared" si="62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2">
        <f t="shared" ref="AY31:AY38" si="68">BB31+BC31+BD31+BE31+BF31</f>
        <v>0</v>
      </c>
      <c r="AZ31" s="102"/>
      <c r="BA31" s="102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</row>
    <row r="32" spans="1:80" ht="63.75" x14ac:dyDescent="0.2">
      <c r="A32" s="72" t="s">
        <v>60</v>
      </c>
      <c r="B32" s="59" t="s">
        <v>18</v>
      </c>
      <c r="C32" s="59" t="s">
        <v>18</v>
      </c>
      <c r="D32" s="56">
        <f t="shared" si="62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2">
        <f t="shared" si="68"/>
        <v>0</v>
      </c>
      <c r="AZ32" s="102"/>
      <c r="BA32" s="102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</row>
    <row r="33" spans="1:80" ht="38.25" x14ac:dyDescent="0.2">
      <c r="A33" s="72" t="s">
        <v>63</v>
      </c>
      <c r="B33" s="59" t="s">
        <v>17</v>
      </c>
      <c r="C33" s="59" t="s">
        <v>17</v>
      </c>
      <c r="D33" s="56">
        <f t="shared" si="62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2">
        <f>BB33+BC33+BD33+BE33+BF33</f>
        <v>1357.9</v>
      </c>
      <c r="AZ33" s="102"/>
      <c r="BA33" s="102">
        <v>0</v>
      </c>
      <c r="BB33" s="102">
        <v>0</v>
      </c>
      <c r="BC33" s="107">
        <v>1357.9</v>
      </c>
      <c r="BD33" s="102">
        <v>0</v>
      </c>
      <c r="BE33" s="102">
        <v>0</v>
      </c>
      <c r="BF33" s="102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</row>
    <row r="34" spans="1:80" ht="38.25" x14ac:dyDescent="0.2">
      <c r="A34" s="105" t="s">
        <v>86</v>
      </c>
      <c r="B34" s="103" t="s">
        <v>17</v>
      </c>
      <c r="C34" s="103" t="s">
        <v>17</v>
      </c>
      <c r="D34" s="104">
        <f t="shared" si="62"/>
        <v>636</v>
      </c>
      <c r="E34" s="104"/>
      <c r="F34" s="104"/>
      <c r="G34" s="104"/>
      <c r="H34" s="104"/>
      <c r="I34" s="104"/>
      <c r="J34" s="104"/>
      <c r="K34" s="104">
        <v>0</v>
      </c>
      <c r="L34" s="104"/>
      <c r="M34" s="104"/>
      <c r="N34" s="104"/>
      <c r="O34" s="104"/>
      <c r="P34" s="104"/>
      <c r="Q34" s="104"/>
      <c r="R34" s="104">
        <v>0</v>
      </c>
      <c r="S34" s="104"/>
      <c r="T34" s="104"/>
      <c r="U34" s="104"/>
      <c r="V34" s="104"/>
      <c r="W34" s="104"/>
      <c r="X34" s="104"/>
      <c r="Y34" s="104"/>
      <c r="Z34" s="104"/>
      <c r="AA34" s="104">
        <v>0</v>
      </c>
      <c r="AB34" s="104"/>
      <c r="AC34" s="106"/>
      <c r="AD34" s="106"/>
      <c r="AE34" s="104"/>
      <c r="AF34" s="104"/>
      <c r="AG34" s="104"/>
      <c r="AH34" s="104"/>
      <c r="AI34" s="104">
        <v>0</v>
      </c>
      <c r="AJ34" s="104"/>
      <c r="AK34" s="104"/>
      <c r="AL34" s="104"/>
      <c r="AM34" s="104"/>
      <c r="AN34" s="104"/>
      <c r="AO34" s="104"/>
      <c r="AP34" s="104"/>
      <c r="AQ34" s="104"/>
      <c r="AR34" s="106">
        <f>AS34+AT34+AU34+AV34+AW34+AX34</f>
        <v>0</v>
      </c>
      <c r="AS34" s="106"/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4">
        <f>BB34+BC34+BD34+BE34+BF34</f>
        <v>636</v>
      </c>
      <c r="AZ34" s="104"/>
      <c r="BA34" s="104"/>
      <c r="BB34" s="104">
        <v>0</v>
      </c>
      <c r="BC34" s="104">
        <v>636</v>
      </c>
      <c r="BD34" s="104">
        <v>0</v>
      </c>
      <c r="BE34" s="104">
        <v>0</v>
      </c>
      <c r="BF34" s="104">
        <v>0</v>
      </c>
      <c r="BG34" s="104">
        <f>BJ34+BK34+BL34+BM34+BN34</f>
        <v>0</v>
      </c>
      <c r="BH34" s="104"/>
      <c r="BI34" s="104"/>
      <c r="BJ34" s="104">
        <v>0</v>
      </c>
      <c r="BK34" s="104">
        <v>0</v>
      </c>
      <c r="BL34" s="104">
        <v>0</v>
      </c>
      <c r="BM34" s="104">
        <v>0</v>
      </c>
      <c r="BN34" s="104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</row>
    <row r="35" spans="1:80" ht="48.75" customHeight="1" x14ac:dyDescent="0.2">
      <c r="A35" s="149" t="s">
        <v>52</v>
      </c>
      <c r="B35" s="59" t="s">
        <v>17</v>
      </c>
      <c r="C35" s="59" t="s">
        <v>17</v>
      </c>
      <c r="D35" s="56">
        <f t="shared" si="62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2">
        <f t="shared" si="68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</row>
    <row r="36" spans="1:80" ht="63.75" x14ac:dyDescent="0.2">
      <c r="A36" s="146"/>
      <c r="B36" s="59" t="s">
        <v>18</v>
      </c>
      <c r="C36" s="59" t="s">
        <v>7</v>
      </c>
      <c r="D36" s="56">
        <f t="shared" si="62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2">
        <f t="shared" si="68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</row>
    <row r="37" spans="1:80" ht="51.75" customHeight="1" x14ac:dyDescent="0.2">
      <c r="A37" s="145" t="s">
        <v>72</v>
      </c>
      <c r="B37" s="59" t="s">
        <v>48</v>
      </c>
      <c r="C37" s="59" t="s">
        <v>48</v>
      </c>
      <c r="D37" s="56">
        <f t="shared" si="62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2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</row>
    <row r="38" spans="1:80" ht="25.5" x14ac:dyDescent="0.2">
      <c r="A38" s="146"/>
      <c r="B38" s="59" t="s">
        <v>7</v>
      </c>
      <c r="C38" s="59" t="s">
        <v>7</v>
      </c>
      <c r="D38" s="56">
        <f t="shared" si="62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2">
        <f t="shared" si="68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</row>
    <row r="39" spans="1:80" s="5" customFormat="1" ht="52.5" customHeight="1" x14ac:dyDescent="0.2">
      <c r="A39" s="147" t="s">
        <v>39</v>
      </c>
      <c r="B39" s="29"/>
      <c r="C39" s="29" t="s">
        <v>6</v>
      </c>
      <c r="D39" s="39">
        <f>K39+R39+AA39+AI39+AR39+AY39+BG39+BO39+BW39</f>
        <v>983871.99999999988</v>
      </c>
      <c r="E39" s="39" t="e">
        <f t="shared" ref="E39:G39" si="69">SUM(E40)</f>
        <v>#REF!</v>
      </c>
      <c r="F39" s="39" t="e">
        <f t="shared" si="69"/>
        <v>#REF!</v>
      </c>
      <c r="G39" s="39" t="e">
        <f t="shared" si="69"/>
        <v>#REF!</v>
      </c>
      <c r="H39" s="39" t="e">
        <f t="shared" ref="H39" si="70">SUM(H40)</f>
        <v>#REF!</v>
      </c>
      <c r="I39" s="39" t="e">
        <f t="shared" ref="I39" si="71">SUM(I40)</f>
        <v>#REF!</v>
      </c>
      <c r="J39" s="39" t="e">
        <f t="shared" ref="J39" si="72">SUM(J40)</f>
        <v>#REF!</v>
      </c>
      <c r="K39" s="39">
        <v>131028.9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3">SUM(O40)</f>
        <v>100</v>
      </c>
      <c r="P39" s="39">
        <f t="shared" ref="P39" si="74">SUM(P40)</f>
        <v>0</v>
      </c>
      <c r="Q39" s="39">
        <f t="shared" ref="Q39" si="75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6">SUM(AE40:AE41)</f>
        <v>2920.7</v>
      </c>
      <c r="AF39" s="40">
        <f t="shared" si="76"/>
        <v>17.3</v>
      </c>
      <c r="AG39" s="39">
        <f t="shared" si="76"/>
        <v>0</v>
      </c>
      <c r="AH39" s="39">
        <f t="shared" si="76"/>
        <v>0</v>
      </c>
      <c r="AI39" s="39">
        <f>AJ39+AK39+AL39+AM39+AQ39+AN39</f>
        <v>110550.1</v>
      </c>
      <c r="AJ39" s="39">
        <f t="shared" ref="AJ39:AQ39" si="77">SUM(AJ40:AJ41)</f>
        <v>1342.9</v>
      </c>
      <c r="AK39" s="39">
        <f t="shared" si="77"/>
        <v>82315</v>
      </c>
      <c r="AL39" s="39">
        <f>SUM(AL40:AL41)+AL42</f>
        <v>25480.6</v>
      </c>
      <c r="AM39" s="39">
        <f t="shared" si="77"/>
        <v>1394.3</v>
      </c>
      <c r="AN39" s="39">
        <f>SUM(AN40:AN41)</f>
        <v>17.3</v>
      </c>
      <c r="AO39" s="39">
        <f t="shared" si="77"/>
        <v>0</v>
      </c>
      <c r="AP39" s="39">
        <f t="shared" si="77"/>
        <v>0</v>
      </c>
      <c r="AQ39" s="39">
        <f t="shared" si="77"/>
        <v>0</v>
      </c>
      <c r="AR39" s="39">
        <f>AS39+AT39+AU39+AV39+AW39+AX39</f>
        <v>277403</v>
      </c>
      <c r="AS39" s="39">
        <f t="shared" ref="AS39" si="78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79">AV40+AV41+AV42</f>
        <v>97</v>
      </c>
      <c r="AW39" s="40">
        <f t="shared" si="79"/>
        <v>17.3</v>
      </c>
      <c r="AX39" s="40">
        <f t="shared" si="79"/>
        <v>0</v>
      </c>
      <c r="AY39" s="39">
        <f>AY46+AY51+AY52+AY54</f>
        <v>90439.4</v>
      </c>
      <c r="AZ39" s="39">
        <f t="shared" ref="AZ39:BA39" si="80">AZ40+AZ41+AZ42</f>
        <v>0</v>
      </c>
      <c r="BA39" s="39">
        <f t="shared" si="80"/>
        <v>0</v>
      </c>
      <c r="BB39" s="39">
        <f>BB40+BB41</f>
        <v>54505.1</v>
      </c>
      <c r="BC39" s="39">
        <f>BC40+BC41+BC42</f>
        <v>35259.199999999997</v>
      </c>
      <c r="BD39" s="39">
        <v>675.1</v>
      </c>
      <c r="BE39" s="39">
        <f t="shared" ref="BE39:BF39" si="81">BE40+BE41+BE42</f>
        <v>0</v>
      </c>
      <c r="BF39" s="39">
        <f t="shared" si="81"/>
        <v>0</v>
      </c>
      <c r="BG39" s="39">
        <f>BG40+BG41</f>
        <v>5900.5</v>
      </c>
      <c r="BH39" s="39">
        <f>BH40+BH41+BH42</f>
        <v>0</v>
      </c>
      <c r="BI39" s="39">
        <f>BI40+BI41+BI42</f>
        <v>0</v>
      </c>
      <c r="BJ39" s="39">
        <f>BJ40+BJ41+BJ42</f>
        <v>1676.6</v>
      </c>
      <c r="BK39" s="39">
        <f>BK40+BK41</f>
        <v>3837.2</v>
      </c>
      <c r="BL39" s="39">
        <f t="shared" ref="BL39:BM39" si="82">BL40+BL41+BL42</f>
        <v>385</v>
      </c>
      <c r="BM39" s="39">
        <f t="shared" si="82"/>
        <v>0.9</v>
      </c>
      <c r="BN39" s="39">
        <f t="shared" ref="BN39:BS39" si="83">BN40+BN41+BN42</f>
        <v>0.8</v>
      </c>
      <c r="BO39" s="35">
        <f>BR39+BS39+BT39+BU39+BV39</f>
        <v>4030.7000000000003</v>
      </c>
      <c r="BP39" s="35">
        <f t="shared" si="83"/>
        <v>0</v>
      </c>
      <c r="BQ39" s="35">
        <f t="shared" si="83"/>
        <v>0</v>
      </c>
      <c r="BR39" s="35">
        <f t="shared" si="83"/>
        <v>348.8</v>
      </c>
      <c r="BS39" s="35">
        <f t="shared" si="83"/>
        <v>3681.9</v>
      </c>
      <c r="BT39" s="35">
        <f t="shared" ref="BT39:BV39" si="84">BT40+BT41+BT42</f>
        <v>0</v>
      </c>
      <c r="BU39" s="35">
        <f t="shared" si="84"/>
        <v>0</v>
      </c>
      <c r="BV39" s="35">
        <f t="shared" si="84"/>
        <v>0</v>
      </c>
      <c r="BW39" s="35">
        <f>BX39+BY39+BZ39+CA39</f>
        <v>4118.7</v>
      </c>
      <c r="BX39" s="35">
        <v>348.8</v>
      </c>
      <c r="BY39" s="35">
        <f>BY41</f>
        <v>3769.9</v>
      </c>
      <c r="BZ39" s="35">
        <v>0</v>
      </c>
      <c r="CA39" s="35">
        <v>0</v>
      </c>
      <c r="CB39" s="35">
        <v>0</v>
      </c>
    </row>
    <row r="40" spans="1:80" s="79" customFormat="1" ht="25.5" x14ac:dyDescent="0.2">
      <c r="A40" s="147"/>
      <c r="B40" s="29" t="s">
        <v>7</v>
      </c>
      <c r="C40" s="29" t="s">
        <v>7</v>
      </c>
      <c r="D40" s="39">
        <f>K40+R40+AA40+AI40+AR40+AY40+BG40</f>
        <v>297739.59999999998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v>94932.4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5">O43+O50+O51+O52</f>
        <v>100</v>
      </c>
      <c r="P40" s="39">
        <f t="shared" si="85"/>
        <v>0</v>
      </c>
      <c r="Q40" s="39">
        <f t="shared" si="85"/>
        <v>0</v>
      </c>
      <c r="R40" s="39">
        <f t="shared" si="37"/>
        <v>112416.90000000001</v>
      </c>
      <c r="S40" s="39">
        <f t="shared" ref="S40:Z40" si="86">S43+S50+S51+S52</f>
        <v>77906.3</v>
      </c>
      <c r="T40" s="39">
        <f t="shared" si="86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6"/>
        <v>0</v>
      </c>
      <c r="Y40" s="39">
        <f>Y51</f>
        <v>17.3</v>
      </c>
      <c r="Z40" s="39">
        <f t="shared" si="86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7">AF43+AF50+AF51+AF52</f>
        <v>17.3</v>
      </c>
      <c r="AG40" s="39">
        <f t="shared" si="87"/>
        <v>0</v>
      </c>
      <c r="AH40" s="39">
        <f t="shared" si="87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AY49+AY51+AY54</f>
        <v>12221.599999999999</v>
      </c>
      <c r="AZ40" s="39">
        <v>0</v>
      </c>
      <c r="BA40" s="39">
        <v>0</v>
      </c>
      <c r="BB40" s="39">
        <f>BB49+BB51</f>
        <v>9237.0999999999985</v>
      </c>
      <c r="BC40" s="39">
        <f>BC49+BC51</f>
        <v>2309.4</v>
      </c>
      <c r="BD40" s="39">
        <v>675.1</v>
      </c>
      <c r="BE40" s="39">
        <f t="shared" ref="BE40:BF40" si="88">BE43+BE51+BE49+BE54</f>
        <v>0</v>
      </c>
      <c r="BF40" s="39">
        <f t="shared" si="88"/>
        <v>0</v>
      </c>
      <c r="BG40" s="39">
        <f>BH40+BI40+BJ40+BL40+BK40+BM40+BN40</f>
        <v>2850.5000000000005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787.2</v>
      </c>
      <c r="BL40" s="39">
        <f>BL43+BL49+BL50+BL51+BL53+BL54+BL55</f>
        <v>385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f>BT54</f>
        <v>0</v>
      </c>
      <c r="BU40" s="35">
        <f>BU51</f>
        <v>0</v>
      </c>
      <c r="BV40" s="35">
        <v>0</v>
      </c>
      <c r="BW40" s="35">
        <f>BX40+BY40</f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</row>
    <row r="41" spans="1:80" s="79" customFormat="1" ht="63.75" x14ac:dyDescent="0.2">
      <c r="A41" s="148"/>
      <c r="B41" s="29" t="s">
        <v>10</v>
      </c>
      <c r="C41" s="29" t="s">
        <v>10</v>
      </c>
      <c r="D41" s="39">
        <f>K41+R41+AA41+AI41+AR41+AY41+BG41+BO41+BW41</f>
        <v>670477.49999999988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89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0">O44</f>
        <v>0</v>
      </c>
      <c r="P41" s="39">
        <f t="shared" si="90"/>
        <v>0</v>
      </c>
      <c r="Q41" s="39">
        <f t="shared" si="90"/>
        <v>0</v>
      </c>
      <c r="R41" s="39">
        <f t="shared" si="37"/>
        <v>143591.09999999998</v>
      </c>
      <c r="S41" s="39">
        <f t="shared" ref="S41:Z41" si="91">S44</f>
        <v>135392.79999999999</v>
      </c>
      <c r="T41" s="39">
        <f t="shared" si="91"/>
        <v>0</v>
      </c>
      <c r="U41" s="39">
        <f>U44+U56</f>
        <v>6390.9000000000005</v>
      </c>
      <c r="V41" s="39">
        <f>V44+V48+V56</f>
        <v>1807.3999999999999</v>
      </c>
      <c r="W41" s="39">
        <f t="shared" si="91"/>
        <v>0</v>
      </c>
      <c r="X41" s="39">
        <f t="shared" si="91"/>
        <v>0</v>
      </c>
      <c r="Y41" s="39">
        <f t="shared" si="91"/>
        <v>0</v>
      </c>
      <c r="Z41" s="39">
        <f t="shared" si="91"/>
        <v>0</v>
      </c>
      <c r="AA41" s="39">
        <f t="shared" si="60"/>
        <v>58887.1</v>
      </c>
      <c r="AB41" s="39">
        <f t="shared" ref="AB41:AH41" si="92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2"/>
        <v>0</v>
      </c>
      <c r="AF41" s="39">
        <f t="shared" si="92"/>
        <v>0</v>
      </c>
      <c r="AG41" s="39">
        <f t="shared" si="92"/>
        <v>0</v>
      </c>
      <c r="AH41" s="39">
        <f t="shared" si="92"/>
        <v>0</v>
      </c>
      <c r="AI41" s="39">
        <f>AJ41+AK41+AL41+AM41+AQ41</f>
        <v>106474.90000000001</v>
      </c>
      <c r="AJ41" s="39">
        <f t="shared" ref="AJ41:AQ41" si="93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3"/>
        <v>0</v>
      </c>
      <c r="AN41" s="39">
        <f t="shared" si="93"/>
        <v>0</v>
      </c>
      <c r="AO41" s="39">
        <f t="shared" si="93"/>
        <v>0</v>
      </c>
      <c r="AP41" s="39">
        <f t="shared" si="93"/>
        <v>0</v>
      </c>
      <c r="AQ41" s="39">
        <f t="shared" si="93"/>
        <v>0</v>
      </c>
      <c r="AR41" s="39">
        <f>AS41+AT41+AU41+AV41+BF41</f>
        <v>238789.9</v>
      </c>
      <c r="AS41" s="39">
        <f t="shared" ref="AS41:AX41" si="94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4"/>
        <v>0</v>
      </c>
      <c r="AW41" s="40">
        <f t="shared" si="94"/>
        <v>0</v>
      </c>
      <c r="AX41" s="40">
        <f t="shared" si="94"/>
        <v>0</v>
      </c>
      <c r="AY41" s="39">
        <f>AY48+AY52</f>
        <v>75438.599999999991</v>
      </c>
      <c r="AZ41" s="39">
        <f t="shared" ref="AZ41" si="95">AZ44</f>
        <v>0</v>
      </c>
      <c r="BA41" s="39">
        <f>BA52</f>
        <v>0</v>
      </c>
      <c r="BB41" s="39">
        <f>BB48+BB52</f>
        <v>45268</v>
      </c>
      <c r="BC41" s="39">
        <f>BC48+BC52</f>
        <v>30170.6</v>
      </c>
      <c r="BD41" s="39">
        <f t="shared" ref="BD41:BF41" si="96">BD44</f>
        <v>0</v>
      </c>
      <c r="BE41" s="39">
        <f t="shared" si="96"/>
        <v>0</v>
      </c>
      <c r="BF41" s="39">
        <f t="shared" si="96"/>
        <v>0</v>
      </c>
      <c r="BG41" s="39">
        <f>BH41+BI41+BJ41+BK41+BL41+BM41+BN41</f>
        <v>3050</v>
      </c>
      <c r="BH41" s="39">
        <f t="shared" ref="BH41" si="97">BH44</f>
        <v>0</v>
      </c>
      <c r="BI41" s="39">
        <f>BI52</f>
        <v>0</v>
      </c>
      <c r="BJ41" s="39">
        <f>BJ52+BJ48+BJ56</f>
        <v>0</v>
      </c>
      <c r="BK41" s="39">
        <f>BK48+BK52+BK56</f>
        <v>3050</v>
      </c>
      <c r="BL41" s="39">
        <f t="shared" ref="BL41:BN41" si="98">BL44</f>
        <v>0</v>
      </c>
      <c r="BM41" s="39">
        <f t="shared" si="98"/>
        <v>0</v>
      </c>
      <c r="BN41" s="39">
        <f t="shared" si="98"/>
        <v>0</v>
      </c>
      <c r="BO41" s="35">
        <f>BP41+BQ41+BR41+BS41+BT41+BU41+BV41</f>
        <v>4030.7000000000003</v>
      </c>
      <c r="BP41" s="35">
        <f t="shared" ref="BP41" si="99">BP44</f>
        <v>0</v>
      </c>
      <c r="BQ41" s="35">
        <f>BQ52</f>
        <v>0</v>
      </c>
      <c r="BR41" s="35">
        <f>BR52</f>
        <v>348.8</v>
      </c>
      <c r="BS41" s="35">
        <f>BS52+BS46</f>
        <v>3681.9</v>
      </c>
      <c r="BT41" s="35">
        <f t="shared" ref="BT41:BV41" si="100">BT44</f>
        <v>0</v>
      </c>
      <c r="BU41" s="35">
        <f t="shared" si="100"/>
        <v>0</v>
      </c>
      <c r="BV41" s="35">
        <f t="shared" si="100"/>
        <v>0</v>
      </c>
      <c r="BW41" s="35">
        <f>BX41+BY41+BZ41</f>
        <v>4118.7</v>
      </c>
      <c r="BX41" s="35">
        <v>348.8</v>
      </c>
      <c r="BY41" s="35">
        <f>3756+BY52</f>
        <v>3769.9</v>
      </c>
      <c r="BZ41" s="35">
        <v>0</v>
      </c>
      <c r="CA41" s="35">
        <v>0</v>
      </c>
      <c r="CB41" s="35">
        <v>0</v>
      </c>
    </row>
    <row r="42" spans="1:80" s="79" customFormat="1" ht="38.25" x14ac:dyDescent="0.2">
      <c r="A42" s="148"/>
      <c r="B42" s="29" t="s">
        <v>17</v>
      </c>
      <c r="C42" s="29" t="s">
        <v>17</v>
      </c>
      <c r="D42" s="39">
        <f t="shared" ref="D42" si="101">K42+R42+AA42+AI42+AR42+AY42+BG42+BO42</f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</row>
    <row r="43" spans="1:80" ht="39" customHeight="1" x14ac:dyDescent="0.2">
      <c r="A43" s="163" t="s">
        <v>67</v>
      </c>
      <c r="B43" s="94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2">
        <f>BB43</f>
        <v>0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</row>
    <row r="44" spans="1:80" x14ac:dyDescent="0.2">
      <c r="A44" s="167"/>
      <c r="B44" s="138" t="s">
        <v>10</v>
      </c>
      <c r="C44" s="138" t="s">
        <v>10</v>
      </c>
      <c r="D44" s="143">
        <f>K44+R44+AA44+AI44+AR44+AY44+BG44+BO44</f>
        <v>192393.39999999997</v>
      </c>
      <c r="E44" s="56"/>
      <c r="F44" s="56"/>
      <c r="G44" s="56"/>
      <c r="H44" s="75"/>
      <c r="I44" s="75"/>
      <c r="J44" s="75"/>
      <c r="K44" s="143">
        <f>M44+N44+L44</f>
        <v>20816.099999999999</v>
      </c>
      <c r="L44" s="143">
        <v>19280.599999999999</v>
      </c>
      <c r="M44" s="143">
        <v>865.3</v>
      </c>
      <c r="N44" s="143">
        <v>670.2</v>
      </c>
      <c r="O44" s="141">
        <v>0</v>
      </c>
      <c r="P44" s="141">
        <v>0</v>
      </c>
      <c r="Q44" s="141">
        <v>0</v>
      </c>
      <c r="R44" s="143">
        <f>S44+U44+V44</f>
        <v>142723.69999999998</v>
      </c>
      <c r="S44" s="143">
        <v>135392.79999999999</v>
      </c>
      <c r="T44" s="143">
        <v>0</v>
      </c>
      <c r="U44" s="143">
        <v>5567.6</v>
      </c>
      <c r="V44" s="143">
        <v>1763.3</v>
      </c>
      <c r="W44" s="143">
        <v>0</v>
      </c>
      <c r="X44" s="143">
        <v>0</v>
      </c>
      <c r="Y44" s="143">
        <v>0</v>
      </c>
      <c r="Z44" s="143">
        <v>0</v>
      </c>
      <c r="AA44" s="143">
        <f>AD44+AC44+AB44</f>
        <v>27896.3</v>
      </c>
      <c r="AB44" s="143">
        <v>24168.3</v>
      </c>
      <c r="AC44" s="139">
        <v>1017.6</v>
      </c>
      <c r="AD44" s="139">
        <v>2710.4</v>
      </c>
      <c r="AE44" s="143">
        <v>0</v>
      </c>
      <c r="AF44" s="143">
        <v>0</v>
      </c>
      <c r="AG44" s="143">
        <v>0</v>
      </c>
      <c r="AH44" s="143">
        <v>0</v>
      </c>
      <c r="AI44" s="143">
        <f>AJ44+AK44+AL44</f>
        <v>957.3</v>
      </c>
      <c r="AJ44" s="143">
        <v>0</v>
      </c>
      <c r="AK44" s="143">
        <v>0</v>
      </c>
      <c r="AL44" s="143">
        <v>957.3</v>
      </c>
      <c r="AM44" s="143">
        <v>0</v>
      </c>
      <c r="AN44" s="143">
        <v>0</v>
      </c>
      <c r="AO44" s="143">
        <v>0</v>
      </c>
      <c r="AP44" s="143">
        <v>0</v>
      </c>
      <c r="AQ44" s="143">
        <v>0</v>
      </c>
      <c r="AR44" s="139">
        <f>AT44</f>
        <v>0</v>
      </c>
      <c r="AS44" s="139">
        <v>0</v>
      </c>
      <c r="AT44" s="139">
        <v>0</v>
      </c>
      <c r="AU44" s="139">
        <v>0</v>
      </c>
      <c r="AV44" s="139">
        <v>0</v>
      </c>
      <c r="AW44" s="139">
        <v>0</v>
      </c>
      <c r="AX44" s="139">
        <v>0</v>
      </c>
      <c r="AY44" s="143">
        <f>BB44</f>
        <v>0</v>
      </c>
      <c r="AZ44" s="143">
        <v>0</v>
      </c>
      <c r="BA44" s="143">
        <v>0</v>
      </c>
      <c r="BB44" s="143">
        <v>0</v>
      </c>
      <c r="BC44" s="143">
        <v>0</v>
      </c>
      <c r="BD44" s="143">
        <v>0</v>
      </c>
      <c r="BE44" s="143">
        <v>0</v>
      </c>
      <c r="BF44" s="143">
        <v>0</v>
      </c>
      <c r="BG44" s="143">
        <f>BJ44</f>
        <v>0</v>
      </c>
      <c r="BH44" s="143">
        <v>0</v>
      </c>
      <c r="BI44" s="143">
        <v>0</v>
      </c>
      <c r="BJ44" s="143">
        <v>0</v>
      </c>
      <c r="BK44" s="143">
        <v>0</v>
      </c>
      <c r="BL44" s="143">
        <v>0</v>
      </c>
      <c r="BM44" s="143">
        <v>0</v>
      </c>
      <c r="BN44" s="143">
        <v>0</v>
      </c>
      <c r="BO44" s="125">
        <f>BR44</f>
        <v>0</v>
      </c>
      <c r="BP44" s="125">
        <v>0</v>
      </c>
      <c r="BQ44" s="125">
        <v>0</v>
      </c>
      <c r="BR44" s="125">
        <v>0</v>
      </c>
      <c r="BS44" s="125">
        <v>0</v>
      </c>
      <c r="BT44" s="125">
        <v>0</v>
      </c>
      <c r="BU44" s="125">
        <v>0</v>
      </c>
      <c r="BV44" s="125">
        <v>0</v>
      </c>
      <c r="BW44" s="133">
        <v>0</v>
      </c>
      <c r="BX44" s="133">
        <v>0</v>
      </c>
      <c r="BY44" s="133">
        <v>0</v>
      </c>
      <c r="BZ44" s="133">
        <v>0</v>
      </c>
      <c r="CA44" s="133">
        <v>0</v>
      </c>
      <c r="CB44" s="133">
        <v>0</v>
      </c>
    </row>
    <row r="45" spans="1:80" ht="53.25" customHeight="1" x14ac:dyDescent="0.2">
      <c r="A45" s="167"/>
      <c r="B45" s="144"/>
      <c r="C45" s="144"/>
      <c r="D45" s="144">
        <f t="shared" ref="D45" si="102">K45+R45+AA45+AI45+AR45+AY45</f>
        <v>0</v>
      </c>
      <c r="E45" s="56"/>
      <c r="F45" s="56"/>
      <c r="G45" s="56"/>
      <c r="H45" s="75"/>
      <c r="I45" s="75"/>
      <c r="J45" s="75"/>
      <c r="K45" s="144"/>
      <c r="L45" s="144"/>
      <c r="M45" s="144"/>
      <c r="N45" s="144"/>
      <c r="O45" s="142"/>
      <c r="P45" s="142"/>
      <c r="Q45" s="142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0"/>
      <c r="AD45" s="140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0"/>
      <c r="AS45" s="140"/>
      <c r="AT45" s="140"/>
      <c r="AU45" s="140"/>
      <c r="AV45" s="140"/>
      <c r="AW45" s="140"/>
      <c r="AX45" s="140"/>
      <c r="AY45" s="144"/>
      <c r="AZ45" s="144"/>
      <c r="BA45" s="143"/>
      <c r="BB45" s="144"/>
      <c r="BC45" s="144"/>
      <c r="BD45" s="144"/>
      <c r="BE45" s="144"/>
      <c r="BF45" s="144"/>
      <c r="BG45" s="144"/>
      <c r="BH45" s="144"/>
      <c r="BI45" s="143"/>
      <c r="BJ45" s="144"/>
      <c r="BK45" s="144"/>
      <c r="BL45" s="144"/>
      <c r="BM45" s="144"/>
      <c r="BN45" s="144"/>
      <c r="BO45" s="126"/>
      <c r="BP45" s="126"/>
      <c r="BQ45" s="126"/>
      <c r="BR45" s="126"/>
      <c r="BS45" s="126"/>
      <c r="BT45" s="126"/>
      <c r="BU45" s="126"/>
      <c r="BV45" s="126"/>
      <c r="BW45" s="133"/>
      <c r="BX45" s="133"/>
      <c r="BY45" s="133"/>
      <c r="BZ45" s="133"/>
      <c r="CA45" s="133"/>
      <c r="CB45" s="133"/>
    </row>
    <row r="46" spans="1:80" ht="37.5" customHeight="1" x14ac:dyDescent="0.2">
      <c r="A46" s="135" t="s">
        <v>66</v>
      </c>
      <c r="B46" s="94" t="s">
        <v>21</v>
      </c>
      <c r="C46" s="98"/>
      <c r="D46" s="97">
        <v>470998.7</v>
      </c>
      <c r="E46" s="97"/>
      <c r="F46" s="97"/>
      <c r="G46" s="97"/>
      <c r="H46" s="75"/>
      <c r="I46" s="75"/>
      <c r="J46" s="75"/>
      <c r="K46" s="97">
        <f>K47+K48+K49</f>
        <v>3227.2000000000003</v>
      </c>
      <c r="L46" s="97"/>
      <c r="M46" s="97"/>
      <c r="N46" s="97"/>
      <c r="O46" s="96"/>
      <c r="P46" s="96"/>
      <c r="Q46" s="96"/>
      <c r="R46" s="97">
        <f>R47+R48+R49</f>
        <v>2507.2000000000003</v>
      </c>
      <c r="S46" s="97"/>
      <c r="T46" s="97"/>
      <c r="U46" s="97"/>
      <c r="V46" s="97"/>
      <c r="W46" s="97"/>
      <c r="X46" s="97"/>
      <c r="Y46" s="97"/>
      <c r="Z46" s="97"/>
      <c r="AA46" s="97">
        <f>AA47+AA48+AA49</f>
        <v>3597.2000000000003</v>
      </c>
      <c r="AB46" s="97"/>
      <c r="AC46" s="95"/>
      <c r="AD46" s="95"/>
      <c r="AE46" s="97"/>
      <c r="AF46" s="97"/>
      <c r="AG46" s="97"/>
      <c r="AH46" s="97"/>
      <c r="AI46" s="97">
        <f>AI47+AI48+AI49</f>
        <v>82404.899999999994</v>
      </c>
      <c r="AJ46" s="97"/>
      <c r="AK46" s="97"/>
      <c r="AL46" s="97"/>
      <c r="AM46" s="97"/>
      <c r="AN46" s="97"/>
      <c r="AO46" s="97"/>
      <c r="AP46" s="97"/>
      <c r="AQ46" s="97"/>
      <c r="AR46" s="95">
        <f>AT46+AU46+AV46+AW46+AX46</f>
        <v>275450.19999999995</v>
      </c>
      <c r="AS46" s="95"/>
      <c r="AT46" s="95">
        <f>AT47+AT48+AT49</f>
        <v>215857.19999999998</v>
      </c>
      <c r="AU46" s="95">
        <f t="shared" ref="AU46:AX46" si="103">AU47+AU48+AU49</f>
        <v>59593</v>
      </c>
      <c r="AV46" s="95">
        <f t="shared" si="103"/>
        <v>0</v>
      </c>
      <c r="AW46" s="95">
        <f t="shared" si="103"/>
        <v>0</v>
      </c>
      <c r="AX46" s="95">
        <f t="shared" si="103"/>
        <v>0</v>
      </c>
      <c r="AY46" s="102">
        <f>AY47+AY48+AY49</f>
        <v>87961.9</v>
      </c>
      <c r="AZ46" s="102"/>
      <c r="BA46" s="102"/>
      <c r="BB46" s="102">
        <f>BB47+BB48+BB49</f>
        <v>53589.899999999994</v>
      </c>
      <c r="BC46" s="102">
        <v>34371.9</v>
      </c>
      <c r="BD46" s="102">
        <f t="shared" ref="BD46:BF46" si="104">BD47+BD48+BD49</f>
        <v>0</v>
      </c>
      <c r="BE46" s="102">
        <f t="shared" si="104"/>
        <v>0</v>
      </c>
      <c r="BF46" s="102">
        <f t="shared" si="104"/>
        <v>0</v>
      </c>
      <c r="BG46" s="97">
        <f>BJ46+BK46+BL46+BM46+BN46</f>
        <v>3452.2</v>
      </c>
      <c r="BH46" s="97"/>
      <c r="BI46" s="97">
        <v>0</v>
      </c>
      <c r="BJ46" s="97">
        <f>BJ47+BJ48+BJ49</f>
        <v>0</v>
      </c>
      <c r="BK46" s="97">
        <f>BK48+BK49</f>
        <v>3452.2</v>
      </c>
      <c r="BL46" s="97">
        <f t="shared" ref="BL46:BN46" si="105">BL47+BL48+BL49</f>
        <v>0</v>
      </c>
      <c r="BM46" s="97">
        <f t="shared" si="105"/>
        <v>0</v>
      </c>
      <c r="BN46" s="97">
        <f t="shared" si="105"/>
        <v>0</v>
      </c>
      <c r="BO46" s="99">
        <f>BR46+BS46+BT46+BU46+BV46</f>
        <v>3668</v>
      </c>
      <c r="BP46" s="99"/>
      <c r="BQ46" s="99"/>
      <c r="BR46" s="99">
        <f>BR47+BR48+BR49</f>
        <v>0</v>
      </c>
      <c r="BS46" s="99">
        <v>3668</v>
      </c>
      <c r="BT46" s="99">
        <f t="shared" ref="BT46:BV46" si="106">BT47+BT48+BT49</f>
        <v>0</v>
      </c>
      <c r="BU46" s="99">
        <f t="shared" si="106"/>
        <v>0</v>
      </c>
      <c r="BV46" s="99">
        <f t="shared" si="106"/>
        <v>0</v>
      </c>
      <c r="BW46" s="33">
        <f>BX46+BY46+BZ46+CA46</f>
        <v>3756</v>
      </c>
      <c r="BX46" s="33">
        <v>0</v>
      </c>
      <c r="BY46" s="33">
        <v>3756</v>
      </c>
      <c r="BZ46" s="33">
        <v>0</v>
      </c>
      <c r="CA46" s="33">
        <v>0</v>
      </c>
      <c r="CB46" s="33">
        <v>0</v>
      </c>
    </row>
    <row r="47" spans="1:80" ht="75.75" customHeight="1" x14ac:dyDescent="0.2">
      <c r="A47" s="136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2">
        <f>BA47+BB47+BC47+BD47+BE47+BF47</f>
        <v>2779.2</v>
      </c>
      <c r="AZ47" s="102">
        <v>0</v>
      </c>
      <c r="BA47" s="102">
        <v>0</v>
      </c>
      <c r="BB47" s="102">
        <v>0</v>
      </c>
      <c r="BC47" s="102">
        <v>2779.2</v>
      </c>
      <c r="BD47" s="102">
        <v>0</v>
      </c>
      <c r="BE47" s="102">
        <v>0</v>
      </c>
      <c r="BF47" s="102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</row>
    <row r="48" spans="1:80" ht="81" customHeight="1" x14ac:dyDescent="0.2">
      <c r="A48" s="136"/>
      <c r="B48" s="59" t="s">
        <v>10</v>
      </c>
      <c r="C48" s="59" t="s">
        <v>10</v>
      </c>
      <c r="D48" s="56">
        <v>404571.2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2">
        <f t="shared" ref="AY48:AY56" si="107">BA48+BB48+BC48+BD48+BE48+BF48</f>
        <v>75058.899999999994</v>
      </c>
      <c r="AZ48" s="102">
        <v>0</v>
      </c>
      <c r="BA48" s="102">
        <v>0</v>
      </c>
      <c r="BB48" s="102">
        <v>45173.1</v>
      </c>
      <c r="BC48" s="102">
        <v>29885.8</v>
      </c>
      <c r="BD48" s="102">
        <v>0</v>
      </c>
      <c r="BE48" s="102">
        <v>0</v>
      </c>
      <c r="BF48" s="102">
        <v>0</v>
      </c>
      <c r="BG48" s="56">
        <f t="shared" ref="BG48:BG56" si="108">BI48+BJ48+BK48+BL48+BM48+BN48</f>
        <v>3050</v>
      </c>
      <c r="BH48" s="56">
        <v>0</v>
      </c>
      <c r="BI48" s="56">
        <v>0</v>
      </c>
      <c r="BJ48" s="56">
        <v>0</v>
      </c>
      <c r="BK48" s="56">
        <v>3050</v>
      </c>
      <c r="BL48" s="56">
        <v>0</v>
      </c>
      <c r="BM48" s="56">
        <v>0</v>
      </c>
      <c r="BN48" s="56">
        <v>0</v>
      </c>
      <c r="BO48" s="33">
        <f t="shared" ref="BO48:BO56" si="109">BQ48+BR48+BS48+BT48+BU48+BV48</f>
        <v>3668</v>
      </c>
      <c r="BP48" s="33">
        <v>0</v>
      </c>
      <c r="BQ48" s="33">
        <v>0</v>
      </c>
      <c r="BR48" s="33">
        <v>0</v>
      </c>
      <c r="BS48" s="33">
        <v>3668</v>
      </c>
      <c r="BT48" s="33">
        <v>0</v>
      </c>
      <c r="BU48" s="33">
        <v>0</v>
      </c>
      <c r="BV48" s="33">
        <v>0</v>
      </c>
      <c r="BW48" s="33">
        <f>BX48+BY48+BZ48</f>
        <v>3756</v>
      </c>
      <c r="BX48" s="33">
        <v>0</v>
      </c>
      <c r="BY48" s="33">
        <v>3756</v>
      </c>
      <c r="BZ48" s="33">
        <v>0</v>
      </c>
      <c r="CA48" s="33">
        <v>0</v>
      </c>
      <c r="CB48" s="33">
        <v>0</v>
      </c>
    </row>
    <row r="49" spans="1:80" ht="89.25" customHeight="1" x14ac:dyDescent="0.2">
      <c r="A49" s="137"/>
      <c r="B49" s="59" t="s">
        <v>87</v>
      </c>
      <c r="C49" s="59" t="s">
        <v>7</v>
      </c>
      <c r="D49" s="56">
        <f t="shared" ref="D49:D55" si="110">K49+R49+AA49+AI49+AR49+AY49+BG49+BO49</f>
        <v>42638.899999999994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v>32112.9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2">
        <f t="shared" si="107"/>
        <v>10123.799999999999</v>
      </c>
      <c r="AZ49" s="102"/>
      <c r="BA49" s="102">
        <v>0</v>
      </c>
      <c r="BB49" s="102">
        <v>8416.7999999999993</v>
      </c>
      <c r="BC49" s="102">
        <v>1707</v>
      </c>
      <c r="BD49" s="102">
        <v>0</v>
      </c>
      <c r="BE49" s="102">
        <v>0</v>
      </c>
      <c r="BF49" s="102">
        <v>0</v>
      </c>
      <c r="BG49" s="56">
        <f t="shared" si="108"/>
        <v>402.2</v>
      </c>
      <c r="BH49" s="56"/>
      <c r="BI49" s="56">
        <v>0</v>
      </c>
      <c r="BJ49" s="56">
        <v>0</v>
      </c>
      <c r="BK49" s="56">
        <v>402.2</v>
      </c>
      <c r="BL49" s="56">
        <v>0</v>
      </c>
      <c r="BM49" s="56">
        <v>0</v>
      </c>
      <c r="BN49" s="56">
        <v>0</v>
      </c>
      <c r="BO49" s="33">
        <f t="shared" si="109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</row>
    <row r="50" spans="1:80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89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1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2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3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2">
        <f t="shared" si="107"/>
        <v>0</v>
      </c>
      <c r="AZ50" s="102">
        <v>0</v>
      </c>
      <c r="BA50" s="102">
        <v>0</v>
      </c>
      <c r="BB50" s="102">
        <v>0</v>
      </c>
      <c r="BC50" s="102">
        <v>0</v>
      </c>
      <c r="BD50" s="102">
        <v>0</v>
      </c>
      <c r="BE50" s="102">
        <v>0</v>
      </c>
      <c r="BF50" s="102">
        <v>0</v>
      </c>
      <c r="BG50" s="56">
        <f t="shared" si="108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9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</row>
    <row r="51" spans="1:80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7754.3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2">
        <f t="shared" si="107"/>
        <v>1422.7999999999997</v>
      </c>
      <c r="AZ51" s="102">
        <v>0</v>
      </c>
      <c r="BA51" s="102">
        <v>0</v>
      </c>
      <c r="BB51" s="102">
        <v>820.3</v>
      </c>
      <c r="BC51" s="102">
        <v>602.4</v>
      </c>
      <c r="BD51" s="102">
        <v>0.1</v>
      </c>
      <c r="BE51" s="102">
        <v>0</v>
      </c>
      <c r="BF51" s="102">
        <v>0</v>
      </c>
      <c r="BG51" s="56">
        <f t="shared" si="108"/>
        <v>2063.3000000000002</v>
      </c>
      <c r="BH51" s="56">
        <v>0</v>
      </c>
      <c r="BI51" s="56">
        <v>0</v>
      </c>
      <c r="BJ51" s="56">
        <v>1676.6</v>
      </c>
      <c r="BK51" s="56">
        <v>385</v>
      </c>
      <c r="BL51" s="56">
        <v>0</v>
      </c>
      <c r="BM51" s="56">
        <v>0.9</v>
      </c>
      <c r="BN51" s="56">
        <v>0.8</v>
      </c>
      <c r="BO51" s="33">
        <f t="shared" si="109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</row>
    <row r="52" spans="1:80" ht="67.5" customHeight="1" x14ac:dyDescent="0.2">
      <c r="A52" s="58" t="s">
        <v>38</v>
      </c>
      <c r="B52" s="59" t="s">
        <v>10</v>
      </c>
      <c r="C52" s="59" t="s">
        <v>10</v>
      </c>
      <c r="D52" s="56">
        <v>1640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2">
        <f t="shared" si="107"/>
        <v>379.70000000000005</v>
      </c>
      <c r="AZ52" s="77"/>
      <c r="BA52" s="102">
        <v>0</v>
      </c>
      <c r="BB52" s="102">
        <v>94.9</v>
      </c>
      <c r="BC52" s="102">
        <v>284.8</v>
      </c>
      <c r="BD52" s="102">
        <v>0</v>
      </c>
      <c r="BE52" s="102">
        <v>0</v>
      </c>
      <c r="BF52" s="102">
        <v>0</v>
      </c>
      <c r="BG52" s="56">
        <v>0</v>
      </c>
      <c r="BH52" s="77"/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>BR52+BS52+BT52++BU52</f>
        <v>362.7</v>
      </c>
      <c r="BP52" s="33"/>
      <c r="BQ52" s="33">
        <v>0</v>
      </c>
      <c r="BR52" s="33">
        <v>348.8</v>
      </c>
      <c r="BS52" s="33">
        <v>13.9</v>
      </c>
      <c r="BT52" s="33">
        <v>0</v>
      </c>
      <c r="BU52" s="33">
        <v>0</v>
      </c>
      <c r="BV52" s="33">
        <v>0</v>
      </c>
      <c r="BW52" s="33">
        <f>BX52+BY52+BZ52+CA52</f>
        <v>362.7</v>
      </c>
      <c r="BX52" s="33">
        <v>348.8</v>
      </c>
      <c r="BY52" s="33">
        <v>13.9</v>
      </c>
      <c r="BZ52" s="33">
        <v>0</v>
      </c>
      <c r="CA52" s="33">
        <v>0</v>
      </c>
      <c r="CB52" s="33">
        <v>0</v>
      </c>
    </row>
    <row r="53" spans="1:80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2">
        <f t="shared" si="107"/>
        <v>0</v>
      </c>
      <c r="AZ53" s="102">
        <v>0</v>
      </c>
      <c r="BA53" s="102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56">
        <f t="shared" si="108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9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</row>
    <row r="54" spans="1:80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5444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2">
        <f t="shared" si="107"/>
        <v>675</v>
      </c>
      <c r="AZ54" s="102">
        <v>0</v>
      </c>
      <c r="BA54" s="102">
        <v>0</v>
      </c>
      <c r="BB54" s="102">
        <v>0</v>
      </c>
      <c r="BC54" s="102">
        <v>0</v>
      </c>
      <c r="BD54" s="102">
        <v>675</v>
      </c>
      <c r="BE54" s="102">
        <v>0</v>
      </c>
      <c r="BF54" s="102">
        <v>0</v>
      </c>
      <c r="BG54" s="56">
        <f t="shared" si="108"/>
        <v>385</v>
      </c>
      <c r="BH54" s="56">
        <v>0</v>
      </c>
      <c r="BI54" s="56">
        <v>0</v>
      </c>
      <c r="BJ54" s="56">
        <v>0</v>
      </c>
      <c r="BK54" s="56">
        <v>0</v>
      </c>
      <c r="BL54" s="56">
        <v>385</v>
      </c>
      <c r="BM54" s="56">
        <v>0</v>
      </c>
      <c r="BN54" s="56">
        <v>0</v>
      </c>
      <c r="BO54" s="33">
        <f t="shared" si="109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</row>
    <row r="55" spans="1:80" ht="70.5" customHeight="1" x14ac:dyDescent="0.2">
      <c r="A55" s="163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2">
        <f t="shared" si="107"/>
        <v>0</v>
      </c>
      <c r="AZ55" s="102">
        <v>0</v>
      </c>
      <c r="BA55" s="102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56">
        <f t="shared" si="108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09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</row>
    <row r="56" spans="1:80" ht="76.5" customHeight="1" x14ac:dyDescent="0.2">
      <c r="A56" s="167"/>
      <c r="B56" s="59" t="s">
        <v>10</v>
      </c>
      <c r="C56" s="59" t="s">
        <v>10</v>
      </c>
      <c r="D56" s="56">
        <f>K56+R56+AA56+AI56+AR56+AY56+BG56+BO56</f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2">
        <f t="shared" si="107"/>
        <v>0</v>
      </c>
      <c r="AZ56" s="102">
        <v>0</v>
      </c>
      <c r="BA56" s="102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56">
        <f t="shared" si="108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09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</row>
    <row r="57" spans="1:80" s="82" customFormat="1" ht="38.25" x14ac:dyDescent="0.2">
      <c r="A57" s="152" t="s">
        <v>30</v>
      </c>
      <c r="B57" s="29"/>
      <c r="C57" s="29" t="s">
        <v>6</v>
      </c>
      <c r="D57" s="39">
        <f>K57+R57+AA57+AI57+AR57+AY57+BG57+BO57+BW57</f>
        <v>704990.29999999981</v>
      </c>
      <c r="E57" s="39">
        <f t="shared" ref="E57:J57" si="114">SUM(E60:E65)</f>
        <v>0</v>
      </c>
      <c r="F57" s="39">
        <f t="shared" si="114"/>
        <v>59064.11</v>
      </c>
      <c r="G57" s="39">
        <f t="shared" si="114"/>
        <v>2681.6</v>
      </c>
      <c r="H57" s="39">
        <f t="shared" si="114"/>
        <v>261.42900000000003</v>
      </c>
      <c r="I57" s="39">
        <f t="shared" si="114"/>
        <v>76.899999999999991</v>
      </c>
      <c r="J57" s="39">
        <f t="shared" si="114"/>
        <v>6.3</v>
      </c>
      <c r="K57" s="39">
        <f>L57+M57+N57+O57+P57+Q57</f>
        <v>69656.899999999994</v>
      </c>
      <c r="L57" s="39">
        <f t="shared" ref="L57:M57" si="115">L60+L61+L62+L64+L65</f>
        <v>0</v>
      </c>
      <c r="M57" s="39">
        <f t="shared" si="115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6">S60+S61+S62+S64+S65</f>
        <v>0</v>
      </c>
      <c r="T57" s="39">
        <f t="shared" si="116"/>
        <v>0</v>
      </c>
      <c r="U57" s="39">
        <f t="shared" si="116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6"/>
        <v>0</v>
      </c>
      <c r="Y57" s="39">
        <f t="shared" si="116"/>
        <v>81.2</v>
      </c>
      <c r="Z57" s="39">
        <f t="shared" si="116"/>
        <v>162.9</v>
      </c>
      <c r="AA57" s="39">
        <f>AB57+AC57+AD57+AE57+AF57+AH57</f>
        <v>136123.99999999997</v>
      </c>
      <c r="AB57" s="39">
        <f t="shared" ref="AB57" si="117">AB60+AB61+AB62+AB64+AB65</f>
        <v>0</v>
      </c>
      <c r="AC57" s="40">
        <f t="shared" ref="AC57:AH57" si="118">AC58+AC59</f>
        <v>109232.7</v>
      </c>
      <c r="AD57" s="40">
        <f>AD58+AD59</f>
        <v>22798.6</v>
      </c>
      <c r="AE57" s="39">
        <f t="shared" si="118"/>
        <v>3812.9</v>
      </c>
      <c r="AF57" s="39">
        <f t="shared" si="118"/>
        <v>97.9</v>
      </c>
      <c r="AG57" s="39">
        <f t="shared" si="118"/>
        <v>0</v>
      </c>
      <c r="AH57" s="39">
        <f t="shared" si="118"/>
        <v>181.9</v>
      </c>
      <c r="AI57" s="39">
        <f>AJ57+AK57+AL57+AM57+AN57+AQ57</f>
        <v>51812.100000000006</v>
      </c>
      <c r="AJ57" s="39">
        <f t="shared" ref="AJ57:AQ57" si="119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19"/>
        <v>5891</v>
      </c>
      <c r="AN57" s="39">
        <f t="shared" si="119"/>
        <v>97.9</v>
      </c>
      <c r="AO57" s="39">
        <f t="shared" si="119"/>
        <v>0</v>
      </c>
      <c r="AP57" s="39">
        <f t="shared" si="119"/>
        <v>0</v>
      </c>
      <c r="AQ57" s="39">
        <f t="shared" si="119"/>
        <v>191.9</v>
      </c>
      <c r="AR57" s="40">
        <f>AS57+AT57+AU57+AV57+AW57+AX57</f>
        <v>100705.79999999999</v>
      </c>
      <c r="AS57" s="40">
        <f t="shared" ref="AS57:AX57" si="120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0"/>
        <v>3930.9</v>
      </c>
      <c r="AW57" s="40">
        <f t="shared" si="120"/>
        <v>6.9</v>
      </c>
      <c r="AX57" s="40">
        <f t="shared" si="120"/>
        <v>160.4</v>
      </c>
      <c r="AY57" s="39">
        <f>BB57+BC57+BD57+BE57+BF57</f>
        <v>59312.200000000004</v>
      </c>
      <c r="AZ57" s="39">
        <f t="shared" ref="AZ57:BF57" si="121">AZ58+AZ59</f>
        <v>0</v>
      </c>
      <c r="BA57" s="39">
        <f t="shared" si="121"/>
        <v>0</v>
      </c>
      <c r="BB57" s="39">
        <f t="shared" si="121"/>
        <v>24626.400000000001</v>
      </c>
      <c r="BC57" s="39">
        <f t="shared" si="121"/>
        <v>29233.5</v>
      </c>
      <c r="BD57" s="39">
        <f t="shared" si="121"/>
        <v>5233.5</v>
      </c>
      <c r="BE57" s="39">
        <f t="shared" si="121"/>
        <v>6.9</v>
      </c>
      <c r="BF57" s="39">
        <f t="shared" si="121"/>
        <v>211.9</v>
      </c>
      <c r="BG57" s="39">
        <f>BI57+BJ57+BK57+BL57+BM57+BN57</f>
        <v>73881.700000000012</v>
      </c>
      <c r="BH57" s="39">
        <f t="shared" ref="BH57" si="122">BH60+BH61+BH62+BH64+BH65</f>
        <v>0</v>
      </c>
      <c r="BI57" s="39">
        <v>0</v>
      </c>
      <c r="BJ57" s="39">
        <f>BJ60+BJ61+BJ62+BJ64+BJ65+BJ70</f>
        <v>18841.2</v>
      </c>
      <c r="BK57" s="39">
        <f>BK60+BK61+BK62+BK64+BK65+BK69+BK70+BK63</f>
        <v>46951.9</v>
      </c>
      <c r="BL57" s="39">
        <f t="shared" ref="BL57" si="123">BL60+BL61+BL62+BL64+BL65</f>
        <v>7796.1</v>
      </c>
      <c r="BM57" s="39">
        <v>11.4</v>
      </c>
      <c r="BN57" s="39">
        <f>BN58</f>
        <v>281.10000000000002</v>
      </c>
      <c r="BO57" s="35">
        <f>BQ57+BR57+BS57+BT57+BU57+BV57</f>
        <v>65261.7</v>
      </c>
      <c r="BP57" s="35">
        <f t="shared" ref="BP57" si="124">BP60+BP61+BP62+BP64+BP65</f>
        <v>0</v>
      </c>
      <c r="BQ57" s="35">
        <v>0</v>
      </c>
      <c r="BR57" s="35">
        <f>BR60+BR61+BR62+BR64+BR65+BR70</f>
        <v>18921.2</v>
      </c>
      <c r="BS57" s="35">
        <f>BS60+BS61+BS62+BS64+BS65+BS69+BS70+BS63</f>
        <v>38301.699999999997</v>
      </c>
      <c r="BT57" s="35">
        <f t="shared" ref="BT57:BV57" si="125">BT60+BT61+BT62+BT64+BT65</f>
        <v>7825.3</v>
      </c>
      <c r="BU57" s="35">
        <f t="shared" si="125"/>
        <v>11.4</v>
      </c>
      <c r="BV57" s="35">
        <f t="shared" si="125"/>
        <v>202.1</v>
      </c>
      <c r="BW57" s="35">
        <f>BX57+BY57+BZ57+CA57+CB57</f>
        <v>65264.700000000004</v>
      </c>
      <c r="BX57" s="35">
        <f>BX58</f>
        <v>19007.2</v>
      </c>
      <c r="BY57" s="35">
        <v>38216.9</v>
      </c>
      <c r="BZ57" s="35">
        <f>BZ58</f>
        <v>7827.1</v>
      </c>
      <c r="CA57" s="35">
        <v>11.4</v>
      </c>
      <c r="CB57" s="35">
        <f>CB58</f>
        <v>202.1</v>
      </c>
    </row>
    <row r="58" spans="1:80" s="82" customFormat="1" ht="63.75" x14ac:dyDescent="0.2">
      <c r="A58" s="164"/>
      <c r="B58" s="29" t="s">
        <v>76</v>
      </c>
      <c r="C58" s="29" t="s">
        <v>7</v>
      </c>
      <c r="D58" s="39">
        <f>K58+R58+AA58+AI58+AR58+AY58+BG58+BO58+BW58</f>
        <v>704325.7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6">N60+N61+N62+N64+N65+N66+N67</f>
        <v>21487.600000000002</v>
      </c>
      <c r="O58" s="39">
        <f t="shared" si="126"/>
        <v>30292.2</v>
      </c>
      <c r="P58" s="39">
        <f t="shared" si="126"/>
        <v>65.900000000000006</v>
      </c>
      <c r="Q58" s="39">
        <f t="shared" si="126"/>
        <v>167</v>
      </c>
      <c r="R58" s="39">
        <f>S58+T58+U58+V58+W58+X58+Y58+Z58</f>
        <v>82971.199999999997</v>
      </c>
      <c r="S58" s="39">
        <f t="shared" ref="S58:Z58" si="127">S60+S61+S62+S64+S65+S66+S67</f>
        <v>0</v>
      </c>
      <c r="T58" s="39">
        <f t="shared" si="127"/>
        <v>0</v>
      </c>
      <c r="U58" s="39">
        <f t="shared" si="127"/>
        <v>19068</v>
      </c>
      <c r="V58" s="39">
        <f t="shared" si="127"/>
        <v>23246.799999999999</v>
      </c>
      <c r="W58" s="39">
        <f t="shared" si="127"/>
        <v>40412.300000000003</v>
      </c>
      <c r="X58" s="39">
        <f t="shared" si="127"/>
        <v>0</v>
      </c>
      <c r="Y58" s="39">
        <f t="shared" si="127"/>
        <v>81.2</v>
      </c>
      <c r="Z58" s="39">
        <f t="shared" si="127"/>
        <v>162.9</v>
      </c>
      <c r="AA58" s="39">
        <f>AB58+AC58+AD58+AE58+AF58+AG58+AH58</f>
        <v>135519.4</v>
      </c>
      <c r="AB58" s="39">
        <f t="shared" ref="AB58:AH58" si="128">AB60+AB61+AB62+AB64+AB65+AB66+AB67</f>
        <v>0</v>
      </c>
      <c r="AC58" s="39">
        <f t="shared" si="128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28"/>
        <v>97.9</v>
      </c>
      <c r="AG58" s="39">
        <f t="shared" si="128"/>
        <v>0</v>
      </c>
      <c r="AH58" s="39">
        <f t="shared" si="128"/>
        <v>181.9</v>
      </c>
      <c r="AI58" s="39">
        <f>AJ58+AK58+AL58+AM58+AN58+AO58+AP58+AQ58</f>
        <v>51812.100000000006</v>
      </c>
      <c r="AJ58" s="39">
        <f t="shared" ref="AJ58:AQ58" si="129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29"/>
        <v>5891</v>
      </c>
      <c r="AN58" s="39">
        <f t="shared" si="129"/>
        <v>97.9</v>
      </c>
      <c r="AO58" s="39">
        <f t="shared" si="129"/>
        <v>0</v>
      </c>
      <c r="AP58" s="39">
        <f t="shared" si="129"/>
        <v>0</v>
      </c>
      <c r="AQ58" s="39">
        <f t="shared" si="129"/>
        <v>191.9</v>
      </c>
      <c r="AR58" s="40">
        <f>AS58+AT58+AU58+AV58+AW58+AX58</f>
        <v>100645.79999999999</v>
      </c>
      <c r="AS58" s="40">
        <f t="shared" ref="AS58:AX58" si="130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0"/>
        <v>3930.9</v>
      </c>
      <c r="AW58" s="40">
        <f t="shared" si="130"/>
        <v>6.9</v>
      </c>
      <c r="AX58" s="40">
        <f t="shared" si="130"/>
        <v>160.4</v>
      </c>
      <c r="AY58" s="39">
        <f>BA58+BB58+BC58+BD58+BE58+BF58</f>
        <v>59312.200000000004</v>
      </c>
      <c r="AZ58" s="39">
        <f t="shared" ref="AZ58:BA58" si="131">AZ60+AZ61+AZ62+AZ64+AZ65+AZ66+AZ67+AZ69</f>
        <v>0</v>
      </c>
      <c r="BA58" s="39">
        <f t="shared" si="131"/>
        <v>0</v>
      </c>
      <c r="BB58" s="39">
        <v>24626.400000000001</v>
      </c>
      <c r="BC58" s="39">
        <v>29233.5</v>
      </c>
      <c r="BD58" s="39">
        <v>5233.5</v>
      </c>
      <c r="BE58" s="39">
        <f t="shared" ref="BE58:BF58" si="132">BE60+BE61+BE62+BE64+BE65+BE66+BE67+BE69+BE70</f>
        <v>6.9</v>
      </c>
      <c r="BF58" s="39">
        <f t="shared" si="132"/>
        <v>211.9</v>
      </c>
      <c r="BG58" s="39">
        <f>BI58+BJ58+BK58+BL58+BM58+BN58</f>
        <v>73881.700000000012</v>
      </c>
      <c r="BH58" s="39">
        <f t="shared" ref="BH58" si="133">BH60+BH61+BH62+BH64+BH65+BH66+BH67</f>
        <v>0</v>
      </c>
      <c r="BI58" s="39">
        <f t="shared" ref="BI58:BL58" si="134">BI60+BI61+BI62+BI64+BI65+BI66+BI67+BI69</f>
        <v>0</v>
      </c>
      <c r="BJ58" s="39">
        <f t="shared" si="134"/>
        <v>18841.2</v>
      </c>
      <c r="BK58" s="39">
        <f t="shared" si="134"/>
        <v>46951.9</v>
      </c>
      <c r="BL58" s="39">
        <f t="shared" si="134"/>
        <v>7796.1</v>
      </c>
      <c r="BM58" s="39">
        <v>11.4</v>
      </c>
      <c r="BN58" s="39">
        <f>BN61</f>
        <v>281.10000000000002</v>
      </c>
      <c r="BO58" s="39">
        <f>BQ58+BR58+BS58+BT58+BU58+BV58</f>
        <v>65261.7</v>
      </c>
      <c r="BP58" s="35">
        <f t="shared" ref="BP58" si="135">BP60+BP61+BP62+BP64+BP65+BP66+BP67</f>
        <v>0</v>
      </c>
      <c r="BQ58" s="35">
        <f t="shared" ref="BQ58:BV58" si="136">BQ60+BQ61+BQ62+BQ64+BQ65+BQ66+BQ67+BQ69</f>
        <v>0</v>
      </c>
      <c r="BR58" s="35">
        <f t="shared" si="136"/>
        <v>18921.2</v>
      </c>
      <c r="BS58" s="35">
        <f t="shared" si="136"/>
        <v>38301.699999999997</v>
      </c>
      <c r="BT58" s="35">
        <f t="shared" si="136"/>
        <v>7825.3</v>
      </c>
      <c r="BU58" s="35">
        <f t="shared" si="136"/>
        <v>11.4</v>
      </c>
      <c r="BV58" s="35">
        <f t="shared" si="136"/>
        <v>202.1</v>
      </c>
      <c r="BW58" s="35">
        <f>BX58+BY58+BZ58+CA58+CB58</f>
        <v>65264.700000000004</v>
      </c>
      <c r="BX58" s="35">
        <f>BX60+BX61+BX65</f>
        <v>19007.2</v>
      </c>
      <c r="BY58" s="35">
        <f>BY60+BY61+BY62+BY64+BY65+BY69</f>
        <v>38216.9</v>
      </c>
      <c r="BZ58" s="35">
        <f>BZ61+BZ62+BZ64</f>
        <v>7827.1</v>
      </c>
      <c r="CA58" s="35">
        <v>11.4</v>
      </c>
      <c r="CB58" s="35">
        <f>CB61</f>
        <v>202.1</v>
      </c>
    </row>
    <row r="59" spans="1:80" s="82" customFormat="1" ht="38.25" x14ac:dyDescent="0.2">
      <c r="A59" s="165"/>
      <c r="B59" s="29" t="s">
        <v>17</v>
      </c>
      <c r="C59" s="29" t="s">
        <v>17</v>
      </c>
      <c r="D59" s="39">
        <f t="shared" ref="D59" si="137">K59+R59+AA59+AI59+AR59+AY59+BG59+BO59</f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8">M68</f>
        <v>0</v>
      </c>
      <c r="N59" s="39">
        <f t="shared" si="138"/>
        <v>0</v>
      </c>
      <c r="O59" s="39">
        <f t="shared" si="138"/>
        <v>0</v>
      </c>
      <c r="P59" s="39">
        <f t="shared" si="138"/>
        <v>0</v>
      </c>
      <c r="Q59" s="39">
        <f t="shared" si="138"/>
        <v>0</v>
      </c>
      <c r="R59" s="39">
        <f>S59+T59+U59+V59+W59+X59+Y59+Z59</f>
        <v>0</v>
      </c>
      <c r="S59" s="39">
        <f t="shared" ref="S59:Z59" si="139">S68</f>
        <v>0</v>
      </c>
      <c r="T59" s="39">
        <f t="shared" si="139"/>
        <v>0</v>
      </c>
      <c r="U59" s="39">
        <f t="shared" si="139"/>
        <v>0</v>
      </c>
      <c r="V59" s="39">
        <f t="shared" si="139"/>
        <v>0</v>
      </c>
      <c r="W59" s="39">
        <f t="shared" si="139"/>
        <v>0</v>
      </c>
      <c r="X59" s="39">
        <f t="shared" si="139"/>
        <v>0</v>
      </c>
      <c r="Y59" s="39">
        <f t="shared" si="139"/>
        <v>0</v>
      </c>
      <c r="Z59" s="39">
        <f t="shared" si="139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0">AC68</f>
        <v>0</v>
      </c>
      <c r="AD59" s="39">
        <f t="shared" si="140"/>
        <v>604.6</v>
      </c>
      <c r="AE59" s="39">
        <f t="shared" si="140"/>
        <v>0</v>
      </c>
      <c r="AF59" s="39">
        <f t="shared" si="140"/>
        <v>0</v>
      </c>
      <c r="AG59" s="39">
        <f t="shared" si="140"/>
        <v>0</v>
      </c>
      <c r="AH59" s="39">
        <f t="shared" si="140"/>
        <v>0</v>
      </c>
      <c r="AI59" s="39">
        <f>AJ59+AK59+AL59+AM59+AN59+AO59+AP59+AQ59</f>
        <v>0</v>
      </c>
      <c r="AJ59" s="39">
        <f t="shared" ref="AJ59:AQ59" si="141">AJ68</f>
        <v>0</v>
      </c>
      <c r="AK59" s="39">
        <f t="shared" si="141"/>
        <v>0</v>
      </c>
      <c r="AL59" s="39">
        <f t="shared" si="141"/>
        <v>0</v>
      </c>
      <c r="AM59" s="39">
        <f t="shared" si="141"/>
        <v>0</v>
      </c>
      <c r="AN59" s="39">
        <f t="shared" si="141"/>
        <v>0</v>
      </c>
      <c r="AO59" s="39">
        <f t="shared" si="141"/>
        <v>0</v>
      </c>
      <c r="AP59" s="39">
        <f t="shared" si="141"/>
        <v>0</v>
      </c>
      <c r="AQ59" s="39">
        <f t="shared" si="141"/>
        <v>0</v>
      </c>
      <c r="AR59" s="40">
        <f>AS59+AT59+AU59+AV59+AW59+AX59</f>
        <v>60</v>
      </c>
      <c r="AS59" s="40">
        <f t="shared" ref="AS59:AX59" si="142">AS68</f>
        <v>0</v>
      </c>
      <c r="AT59" s="40">
        <f t="shared" si="142"/>
        <v>0</v>
      </c>
      <c r="AU59" s="40">
        <f>AU63</f>
        <v>60</v>
      </c>
      <c r="AV59" s="40">
        <f t="shared" si="142"/>
        <v>0</v>
      </c>
      <c r="AW59" s="40">
        <f t="shared" si="142"/>
        <v>0</v>
      </c>
      <c r="AX59" s="40">
        <f t="shared" si="142"/>
        <v>0</v>
      </c>
      <c r="AY59" s="39">
        <f>AZ59+BB59+BC59+BD59+BE59+BF59</f>
        <v>0</v>
      </c>
      <c r="AZ59" s="39">
        <f t="shared" ref="AZ59" si="143">AZ68</f>
        <v>0</v>
      </c>
      <c r="BA59" s="39">
        <v>0</v>
      </c>
      <c r="BB59" s="39">
        <f t="shared" ref="BB59" si="144">BB68</f>
        <v>0</v>
      </c>
      <c r="BC59" s="39">
        <f>BC63</f>
        <v>0</v>
      </c>
      <c r="BD59" s="39">
        <f t="shared" ref="BD59:BF59" si="145">BD68</f>
        <v>0</v>
      </c>
      <c r="BE59" s="39">
        <f t="shared" si="145"/>
        <v>0</v>
      </c>
      <c r="BF59" s="39">
        <f t="shared" si="145"/>
        <v>0</v>
      </c>
      <c r="BG59" s="39">
        <f>BH59+BJ59+BK59+BL59+BM59+BN59</f>
        <v>0</v>
      </c>
      <c r="BH59" s="39">
        <f t="shared" ref="BH59" si="146">BH68</f>
        <v>0</v>
      </c>
      <c r="BI59" s="39">
        <v>0</v>
      </c>
      <c r="BJ59" s="39">
        <f t="shared" ref="BJ59" si="147">BJ68</f>
        <v>0</v>
      </c>
      <c r="BK59" s="39">
        <f>BK63</f>
        <v>0</v>
      </c>
      <c r="BL59" s="39">
        <f t="shared" ref="BL59:BN59" si="148">BL68</f>
        <v>0</v>
      </c>
      <c r="BM59" s="39">
        <f t="shared" si="148"/>
        <v>0</v>
      </c>
      <c r="BN59" s="39">
        <f t="shared" si="148"/>
        <v>0</v>
      </c>
      <c r="BO59" s="35">
        <f>BP59+BR59+BS59+BT59+BU59+BV59</f>
        <v>0</v>
      </c>
      <c r="BP59" s="35">
        <f t="shared" ref="BP59" si="149">BP68</f>
        <v>0</v>
      </c>
      <c r="BQ59" s="35">
        <v>0</v>
      </c>
      <c r="BR59" s="35">
        <f t="shared" ref="BR59" si="150">BR68</f>
        <v>0</v>
      </c>
      <c r="BS59" s="35">
        <f>BS63</f>
        <v>0</v>
      </c>
      <c r="BT59" s="35">
        <f t="shared" ref="BT59:BV59" si="151">BT68</f>
        <v>0</v>
      </c>
      <c r="BU59" s="35">
        <f t="shared" si="151"/>
        <v>0</v>
      </c>
      <c r="BV59" s="35">
        <f t="shared" si="151"/>
        <v>0</v>
      </c>
      <c r="BW59" s="35">
        <f>BX59+BY59+BZ59+CA59+CB59</f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</row>
    <row r="60" spans="1:80" ht="63.75" x14ac:dyDescent="0.2">
      <c r="A60" s="58" t="s">
        <v>41</v>
      </c>
      <c r="B60" s="59" t="s">
        <v>76</v>
      </c>
      <c r="C60" s="59" t="s">
        <v>7</v>
      </c>
      <c r="D60" s="56">
        <v>82752.800000000003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89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1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2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2">
        <f>BB60+BC60</f>
        <v>12597.1</v>
      </c>
      <c r="AZ60" s="102">
        <v>0</v>
      </c>
      <c r="BA60" s="102">
        <v>0</v>
      </c>
      <c r="BB60" s="102">
        <v>2783.5</v>
      </c>
      <c r="BC60" s="102">
        <v>9813.6</v>
      </c>
      <c r="BD60" s="102">
        <v>0</v>
      </c>
      <c r="BE60" s="102">
        <v>0</v>
      </c>
      <c r="BF60" s="102">
        <v>0</v>
      </c>
      <c r="BG60" s="56">
        <f>BJ60+BK60</f>
        <v>11052</v>
      </c>
      <c r="BH60" s="56">
        <v>0</v>
      </c>
      <c r="BI60" s="56">
        <v>0</v>
      </c>
      <c r="BJ60" s="56">
        <v>2041</v>
      </c>
      <c r="BK60" s="56">
        <v>9011</v>
      </c>
      <c r="BL60" s="56">
        <v>0</v>
      </c>
      <c r="BM60" s="56">
        <v>0</v>
      </c>
      <c r="BN60" s="56">
        <v>0</v>
      </c>
      <c r="BO60" s="33">
        <f>BR60+BS60</f>
        <v>11183</v>
      </c>
      <c r="BP60" s="33">
        <v>0</v>
      </c>
      <c r="BQ60" s="33">
        <v>0</v>
      </c>
      <c r="BR60" s="33">
        <v>2122.6</v>
      </c>
      <c r="BS60" s="33">
        <v>9060.4</v>
      </c>
      <c r="BT60" s="33">
        <v>0</v>
      </c>
      <c r="BU60" s="33">
        <v>0</v>
      </c>
      <c r="BV60" s="33">
        <v>0</v>
      </c>
      <c r="BW60" s="33">
        <f>BX60+BY60+BZ60+CA60</f>
        <v>11183</v>
      </c>
      <c r="BX60" s="33">
        <v>2207.4</v>
      </c>
      <c r="BY60" s="33">
        <v>8975.6</v>
      </c>
      <c r="BZ60" s="33">
        <v>0</v>
      </c>
      <c r="CA60" s="33">
        <v>0</v>
      </c>
      <c r="CB60" s="33">
        <v>0</v>
      </c>
    </row>
    <row r="61" spans="1:80" s="80" customFormat="1" ht="63.75" x14ac:dyDescent="0.2">
      <c r="A61" s="58" t="s">
        <v>42</v>
      </c>
      <c r="B61" s="59" t="s">
        <v>76</v>
      </c>
      <c r="C61" s="59" t="s">
        <v>7</v>
      </c>
      <c r="D61" s="56">
        <v>275781.90000000002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89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1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2">
        <f>AZ61+BB61+BC61+BD61+BE61+BF61</f>
        <v>32480.400000000001</v>
      </c>
      <c r="AZ61" s="102">
        <v>0</v>
      </c>
      <c r="BA61" s="102">
        <v>0</v>
      </c>
      <c r="BB61" s="102">
        <v>13628.8</v>
      </c>
      <c r="BC61" s="102">
        <v>13999.3</v>
      </c>
      <c r="BD61" s="102">
        <v>4633.5</v>
      </c>
      <c r="BE61" s="102">
        <v>6.9</v>
      </c>
      <c r="BF61" s="102">
        <v>211.9</v>
      </c>
      <c r="BG61" s="56">
        <f>BH61+BJ61+BK61+BL61+BM61+BN61</f>
        <v>34848.5</v>
      </c>
      <c r="BH61" s="56">
        <v>0</v>
      </c>
      <c r="BI61" s="56">
        <v>0</v>
      </c>
      <c r="BJ61" s="56">
        <v>15099.9</v>
      </c>
      <c r="BK61" s="56">
        <v>13608</v>
      </c>
      <c r="BL61" s="56">
        <v>5848.1</v>
      </c>
      <c r="BM61" s="56">
        <v>11.4</v>
      </c>
      <c r="BN61" s="56">
        <v>281.10000000000002</v>
      </c>
      <c r="BO61" s="33">
        <f>BR61+BS61+BT61+BU61+BV61</f>
        <v>34897.300000000003</v>
      </c>
      <c r="BP61" s="33">
        <v>0</v>
      </c>
      <c r="BQ61" s="33">
        <v>0</v>
      </c>
      <c r="BR61" s="33">
        <v>15099.9</v>
      </c>
      <c r="BS61" s="33">
        <v>13708.4</v>
      </c>
      <c r="BT61" s="33">
        <v>5875.5</v>
      </c>
      <c r="BU61" s="33">
        <v>11.4</v>
      </c>
      <c r="BV61" s="33">
        <f>2.1+200</f>
        <v>202.1</v>
      </c>
      <c r="BW61" s="33">
        <v>34697.300000000003</v>
      </c>
      <c r="BX61" s="33">
        <v>15099.9</v>
      </c>
      <c r="BY61" s="33">
        <v>13708.4</v>
      </c>
      <c r="BZ61" s="33">
        <v>5875.5</v>
      </c>
      <c r="CA61" s="33">
        <v>11.4</v>
      </c>
      <c r="CB61" s="33">
        <f>2.1+200</f>
        <v>202.1</v>
      </c>
    </row>
    <row r="62" spans="1:80" s="80" customFormat="1" ht="99" customHeight="1" x14ac:dyDescent="0.2">
      <c r="A62" s="149" t="s">
        <v>43</v>
      </c>
      <c r="B62" s="59" t="s">
        <v>76</v>
      </c>
      <c r="C62" s="59" t="s">
        <v>7</v>
      </c>
      <c r="D62" s="56">
        <v>131992.79999999999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89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1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2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2">
        <v>850</v>
      </c>
      <c r="AZ62" s="102">
        <v>0</v>
      </c>
      <c r="BA62" s="102">
        <v>0</v>
      </c>
      <c r="BB62" s="102">
        <v>0</v>
      </c>
      <c r="BC62" s="102">
        <v>850</v>
      </c>
      <c r="BD62" s="102">
        <v>0</v>
      </c>
      <c r="BE62" s="102">
        <v>0</v>
      </c>
      <c r="BF62" s="102">
        <v>0</v>
      </c>
      <c r="BG62" s="56">
        <f>BI62+BJ62+BK62+BL62</f>
        <v>5448</v>
      </c>
      <c r="BH62" s="56">
        <v>0</v>
      </c>
      <c r="BI62" s="56">
        <v>0</v>
      </c>
      <c r="BJ62" s="56">
        <v>0</v>
      </c>
      <c r="BK62" s="56">
        <v>5000</v>
      </c>
      <c r="BL62" s="56">
        <v>448</v>
      </c>
      <c r="BM62" s="56">
        <v>0</v>
      </c>
      <c r="BN62" s="56">
        <v>0</v>
      </c>
      <c r="BO62" s="33">
        <f>BP62+BS62+BT62+BV62+CH62</f>
        <v>5449.8</v>
      </c>
      <c r="BP62" s="33">
        <v>0</v>
      </c>
      <c r="BQ62" s="33">
        <v>0</v>
      </c>
      <c r="BR62" s="33">
        <v>0</v>
      </c>
      <c r="BS62" s="33">
        <v>5000</v>
      </c>
      <c r="BT62" s="33">
        <v>449.8</v>
      </c>
      <c r="BU62" s="33">
        <v>0</v>
      </c>
      <c r="BV62" s="33">
        <v>0</v>
      </c>
      <c r="BW62" s="33">
        <f>BX62+BY62+BZ62+CA62</f>
        <v>5451.6</v>
      </c>
      <c r="BX62" s="33">
        <v>0</v>
      </c>
      <c r="BY62" s="33">
        <v>5000</v>
      </c>
      <c r="BZ62" s="33">
        <v>451.6</v>
      </c>
      <c r="CA62" s="33">
        <v>0</v>
      </c>
      <c r="CB62" s="33">
        <v>0</v>
      </c>
    </row>
    <row r="63" spans="1:80" s="80" customFormat="1" ht="99" customHeight="1" x14ac:dyDescent="0.2">
      <c r="A63" s="151"/>
      <c r="B63" s="59" t="s">
        <v>17</v>
      </c>
      <c r="C63" s="59" t="s">
        <v>17</v>
      </c>
      <c r="D63" s="56">
        <f t="shared" ref="D63:D70" si="152">K63+R63+AA63+AI63+AR63+AY63+BG63+BO63</f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2">
        <f>BA63+BB63+BC63+BD63+BE63+BF63</f>
        <v>0</v>
      </c>
      <c r="AZ63" s="102"/>
      <c r="BA63" s="102">
        <v>0</v>
      </c>
      <c r="BB63" s="102">
        <v>0</v>
      </c>
      <c r="BC63" s="102">
        <v>0</v>
      </c>
      <c r="BD63" s="102">
        <v>0</v>
      </c>
      <c r="BE63" s="102">
        <v>0</v>
      </c>
      <c r="BF63" s="102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</row>
    <row r="64" spans="1:80" ht="63.75" x14ac:dyDescent="0.2">
      <c r="A64" s="58" t="s">
        <v>44</v>
      </c>
      <c r="B64" s="59" t="s">
        <v>76</v>
      </c>
      <c r="C64" s="59" t="s">
        <v>7</v>
      </c>
      <c r="D64" s="56">
        <v>46534.9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89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1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2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2">
        <f>AZ64+BB64+BC64+BD64+BE64+BF64</f>
        <v>4401.7000000000007</v>
      </c>
      <c r="AZ64" s="102">
        <v>0</v>
      </c>
      <c r="BA64" s="102">
        <v>0</v>
      </c>
      <c r="BB64" s="102">
        <v>921.9</v>
      </c>
      <c r="BC64" s="102">
        <v>2879.8</v>
      </c>
      <c r="BD64" s="102">
        <v>600</v>
      </c>
      <c r="BE64" s="102">
        <v>0</v>
      </c>
      <c r="BF64" s="102">
        <v>0</v>
      </c>
      <c r="BG64" s="56">
        <f>BH64+BJ64+BK64+BL64+BM64+BN64</f>
        <v>10132.9</v>
      </c>
      <c r="BH64" s="56">
        <v>0</v>
      </c>
      <c r="BI64" s="56">
        <v>0</v>
      </c>
      <c r="BJ64" s="56">
        <v>0</v>
      </c>
      <c r="BK64" s="56">
        <v>8632.9</v>
      </c>
      <c r="BL64" s="56">
        <v>1500</v>
      </c>
      <c r="BM64" s="56">
        <v>0</v>
      </c>
      <c r="BN64" s="56">
        <v>0</v>
      </c>
      <c r="BO64" s="33">
        <f>BR64+BS64+BT64+BU64</f>
        <v>10132.9</v>
      </c>
      <c r="BP64" s="33">
        <v>0</v>
      </c>
      <c r="BQ64" s="33">
        <v>0</v>
      </c>
      <c r="BR64" s="33">
        <v>0</v>
      </c>
      <c r="BS64" s="33">
        <v>8632.9</v>
      </c>
      <c r="BT64" s="33">
        <v>1500</v>
      </c>
      <c r="BU64" s="33">
        <v>0</v>
      </c>
      <c r="BV64" s="33">
        <v>0</v>
      </c>
      <c r="BW64" s="33">
        <f>BX64+BY64+BZ64+CA64</f>
        <v>10132.9</v>
      </c>
      <c r="BX64" s="33">
        <v>0</v>
      </c>
      <c r="BY64" s="33">
        <v>8632.9</v>
      </c>
      <c r="BZ64" s="33">
        <v>1500</v>
      </c>
      <c r="CA64" s="33">
        <v>0</v>
      </c>
      <c r="CB64" s="33">
        <v>0</v>
      </c>
    </row>
    <row r="65" spans="1:81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v>32515.7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89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1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2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2">
        <f>AZ65+BB65+BC65+BD65+BE65+BF65</f>
        <v>7834</v>
      </c>
      <c r="AZ65" s="102">
        <v>0</v>
      </c>
      <c r="BA65" s="102">
        <v>0</v>
      </c>
      <c r="BB65" s="102">
        <v>7292.2</v>
      </c>
      <c r="BC65" s="102">
        <v>541.79999999999995</v>
      </c>
      <c r="BD65" s="102">
        <v>0</v>
      </c>
      <c r="BE65" s="102">
        <v>0</v>
      </c>
      <c r="BF65" s="102">
        <v>0</v>
      </c>
      <c r="BG65" s="56">
        <f>BH65+BJ65+BK65+BL65+BM65+BN65</f>
        <v>2400.3000000000002</v>
      </c>
      <c r="BH65" s="56">
        <v>0</v>
      </c>
      <c r="BI65" s="56">
        <v>0</v>
      </c>
      <c r="BJ65" s="56">
        <v>1700.3</v>
      </c>
      <c r="BK65" s="56">
        <v>700</v>
      </c>
      <c r="BL65" s="56">
        <v>0</v>
      </c>
      <c r="BM65" s="56">
        <v>0</v>
      </c>
      <c r="BN65" s="56">
        <v>0</v>
      </c>
      <c r="BO65" s="33">
        <f>BR65+BS65+BT65</f>
        <v>2398.6999999999998</v>
      </c>
      <c r="BP65" s="33">
        <v>0</v>
      </c>
      <c r="BQ65" s="33">
        <v>0</v>
      </c>
      <c r="BR65" s="33">
        <v>1698.7</v>
      </c>
      <c r="BS65" s="33">
        <v>700</v>
      </c>
      <c r="BT65" s="33">
        <v>0</v>
      </c>
      <c r="BU65" s="33">
        <v>0</v>
      </c>
      <c r="BV65" s="33">
        <v>0</v>
      </c>
      <c r="BW65" s="33">
        <f>BX65+BY65+BZ65+CA65+CB65</f>
        <v>2399.9</v>
      </c>
      <c r="BX65" s="33">
        <v>1699.9</v>
      </c>
      <c r="BY65" s="33">
        <v>700</v>
      </c>
      <c r="BZ65" s="33">
        <v>0</v>
      </c>
      <c r="CA65" s="33">
        <v>0</v>
      </c>
      <c r="CB65" s="33">
        <v>0</v>
      </c>
    </row>
    <row r="66" spans="1:81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2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2">
        <v>0</v>
      </c>
      <c r="AZ66" s="102"/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</row>
    <row r="67" spans="1:81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2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2">
        <v>0</v>
      </c>
      <c r="AZ67" s="102"/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</row>
    <row r="68" spans="1:81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2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2">
        <v>0</v>
      </c>
      <c r="AZ68" s="102"/>
      <c r="BA68" s="102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</row>
    <row r="69" spans="1:81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v>15860.7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2">
        <f>BA69+BB69+BC69+BD69+BE69+BF69</f>
        <v>1149</v>
      </c>
      <c r="AZ69" s="102"/>
      <c r="BA69" s="102">
        <v>0</v>
      </c>
      <c r="BB69" s="102">
        <v>0</v>
      </c>
      <c r="BC69" s="102">
        <v>1149</v>
      </c>
      <c r="BD69" s="102">
        <v>0</v>
      </c>
      <c r="BE69" s="102">
        <v>0</v>
      </c>
      <c r="BF69" s="102">
        <v>0</v>
      </c>
      <c r="BG69" s="56">
        <f>BI69+BJ69+BK69</f>
        <v>10000</v>
      </c>
      <c r="BH69" s="56"/>
      <c r="BI69" s="56">
        <v>0</v>
      </c>
      <c r="BJ69" s="56">
        <v>0</v>
      </c>
      <c r="BK69" s="56">
        <v>10000</v>
      </c>
      <c r="BL69" s="56">
        <v>0</v>
      </c>
      <c r="BM69" s="56">
        <v>0</v>
      </c>
      <c r="BN69" s="56">
        <v>0</v>
      </c>
      <c r="BO69" s="33">
        <f>BR69+BS69+BT69+BU69</f>
        <v>1200</v>
      </c>
      <c r="BP69" s="33"/>
      <c r="BQ69" s="33">
        <v>0</v>
      </c>
      <c r="BR69" s="33">
        <v>0</v>
      </c>
      <c r="BS69" s="33">
        <v>1200</v>
      </c>
      <c r="BT69" s="33">
        <v>0</v>
      </c>
      <c r="BU69" s="33">
        <v>0</v>
      </c>
      <c r="BV69" s="33">
        <v>0</v>
      </c>
      <c r="BW69" s="33">
        <f>BX69+BY69+BZ69+CA69</f>
        <v>1200</v>
      </c>
      <c r="BX69" s="33">
        <v>0</v>
      </c>
      <c r="BY69" s="33">
        <v>1200</v>
      </c>
      <c r="BZ69" s="33">
        <v>0</v>
      </c>
      <c r="CA69" s="33">
        <v>0</v>
      </c>
      <c r="CB69" s="33">
        <v>0</v>
      </c>
    </row>
    <row r="70" spans="1:81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2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2">
        <f>BA70+BB70+BC70+BD70+BE70+BF70</f>
        <v>0</v>
      </c>
      <c r="AZ70" s="102"/>
      <c r="BA70" s="102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</row>
    <row r="71" spans="1:81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89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1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2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3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4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BP71+BS71+BT71+BV71+CH71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</row>
    <row r="72" spans="1:81" s="84" customFormat="1" ht="38.25" customHeight="1" x14ac:dyDescent="0.2">
      <c r="A72" s="152" t="s">
        <v>32</v>
      </c>
      <c r="B72" s="29"/>
      <c r="C72" s="29" t="s">
        <v>6</v>
      </c>
      <c r="D72" s="39">
        <f>K72+R72+AA72+AI72+AR72+AY72+BG72+BO72+BW72</f>
        <v>3553.9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5">L73</f>
        <v>0</v>
      </c>
      <c r="M72" s="39">
        <f t="shared" si="155"/>
        <v>0</v>
      </c>
      <c r="N72" s="39">
        <f>N73+N74</f>
        <v>875.5</v>
      </c>
      <c r="O72" s="39">
        <f t="shared" si="155"/>
        <v>0</v>
      </c>
      <c r="P72" s="39">
        <f t="shared" si="155"/>
        <v>0</v>
      </c>
      <c r="Q72" s="39">
        <f t="shared" si="155"/>
        <v>0</v>
      </c>
      <c r="R72" s="39">
        <f>V72+W72</f>
        <v>378.2</v>
      </c>
      <c r="S72" s="39">
        <f t="shared" si="155"/>
        <v>0</v>
      </c>
      <c r="T72" s="39">
        <f t="shared" si="155"/>
        <v>0</v>
      </c>
      <c r="U72" s="39">
        <f t="shared" si="155"/>
        <v>0</v>
      </c>
      <c r="V72" s="39">
        <f>V73+V75</f>
        <v>348.2</v>
      </c>
      <c r="W72" s="39">
        <f t="shared" si="155"/>
        <v>30</v>
      </c>
      <c r="X72" s="39">
        <f t="shared" si="155"/>
        <v>0</v>
      </c>
      <c r="Y72" s="39">
        <f t="shared" si="155"/>
        <v>0</v>
      </c>
      <c r="Z72" s="39">
        <f t="shared" si="155"/>
        <v>0</v>
      </c>
      <c r="AA72" s="39">
        <f>AD72</f>
        <v>260.7</v>
      </c>
      <c r="AB72" s="39">
        <f t="shared" si="155"/>
        <v>0</v>
      </c>
      <c r="AC72" s="40">
        <f t="shared" si="155"/>
        <v>0</v>
      </c>
      <c r="AD72" s="40">
        <f>AD73+AD75</f>
        <v>260.7</v>
      </c>
      <c r="AE72" s="39">
        <f t="shared" si="155"/>
        <v>0</v>
      </c>
      <c r="AF72" s="39">
        <f t="shared" si="155"/>
        <v>0</v>
      </c>
      <c r="AG72" s="39">
        <f t="shared" si="155"/>
        <v>0</v>
      </c>
      <c r="AH72" s="39">
        <f t="shared" si="155"/>
        <v>0</v>
      </c>
      <c r="AI72" s="39">
        <f>AL72+AM72</f>
        <v>261.60000000000002</v>
      </c>
      <c r="AJ72" s="39">
        <f t="shared" si="155"/>
        <v>0</v>
      </c>
      <c r="AK72" s="39">
        <f t="shared" si="155"/>
        <v>0</v>
      </c>
      <c r="AL72" s="39">
        <f>AL73+AL75</f>
        <v>257</v>
      </c>
      <c r="AM72" s="39">
        <f t="shared" si="155"/>
        <v>4.5999999999999996</v>
      </c>
      <c r="AN72" s="39">
        <f t="shared" si="155"/>
        <v>0</v>
      </c>
      <c r="AO72" s="39">
        <f t="shared" si="155"/>
        <v>0</v>
      </c>
      <c r="AP72" s="39">
        <f t="shared" si="155"/>
        <v>0</v>
      </c>
      <c r="AQ72" s="39">
        <f t="shared" si="155"/>
        <v>0</v>
      </c>
      <c r="AR72" s="40">
        <f t="shared" si="155"/>
        <v>257</v>
      </c>
      <c r="AS72" s="40">
        <f t="shared" si="155"/>
        <v>0</v>
      </c>
      <c r="AT72" s="40">
        <f t="shared" si="155"/>
        <v>0</v>
      </c>
      <c r="AU72" s="40">
        <f t="shared" si="155"/>
        <v>257</v>
      </c>
      <c r="AV72" s="40">
        <f t="shared" si="155"/>
        <v>0</v>
      </c>
      <c r="AW72" s="40">
        <f t="shared" si="155"/>
        <v>0</v>
      </c>
      <c r="AX72" s="40">
        <f t="shared" si="155"/>
        <v>0</v>
      </c>
      <c r="AY72" s="39">
        <f t="shared" si="155"/>
        <v>191.9</v>
      </c>
      <c r="AZ72" s="39">
        <f t="shared" si="155"/>
        <v>0</v>
      </c>
      <c r="BA72" s="39">
        <v>0</v>
      </c>
      <c r="BB72" s="39">
        <f t="shared" si="155"/>
        <v>0</v>
      </c>
      <c r="BC72" s="39">
        <f t="shared" si="155"/>
        <v>191.9</v>
      </c>
      <c r="BD72" s="39">
        <f t="shared" si="155"/>
        <v>0</v>
      </c>
      <c r="BE72" s="39">
        <f t="shared" si="155"/>
        <v>0</v>
      </c>
      <c r="BF72" s="39">
        <f t="shared" si="155"/>
        <v>0</v>
      </c>
      <c r="BG72" s="39">
        <f t="shared" si="155"/>
        <v>383</v>
      </c>
      <c r="BH72" s="39">
        <f t="shared" si="155"/>
        <v>0</v>
      </c>
      <c r="BI72" s="39">
        <v>0</v>
      </c>
      <c r="BJ72" s="39">
        <f t="shared" si="155"/>
        <v>0</v>
      </c>
      <c r="BK72" s="39">
        <f t="shared" si="155"/>
        <v>383</v>
      </c>
      <c r="BL72" s="39">
        <f t="shared" si="155"/>
        <v>0</v>
      </c>
      <c r="BM72" s="39">
        <f t="shared" si="155"/>
        <v>0</v>
      </c>
      <c r="BN72" s="39">
        <f t="shared" si="155"/>
        <v>0</v>
      </c>
      <c r="BO72" s="35">
        <f t="shared" si="155"/>
        <v>483</v>
      </c>
      <c r="BP72" s="35">
        <f t="shared" si="155"/>
        <v>0</v>
      </c>
      <c r="BQ72" s="35">
        <v>0</v>
      </c>
      <c r="BR72" s="35">
        <f t="shared" si="155"/>
        <v>0</v>
      </c>
      <c r="BS72" s="35">
        <f t="shared" si="155"/>
        <v>483</v>
      </c>
      <c r="BT72" s="35">
        <f t="shared" si="155"/>
        <v>0</v>
      </c>
      <c r="BU72" s="35">
        <f t="shared" si="155"/>
        <v>0</v>
      </c>
      <c r="BV72" s="35">
        <f t="shared" si="155"/>
        <v>0</v>
      </c>
      <c r="BW72" s="35">
        <f>BX72+BY72</f>
        <v>463</v>
      </c>
      <c r="BX72" s="35">
        <v>0</v>
      </c>
      <c r="BY72" s="35">
        <v>463</v>
      </c>
      <c r="BZ72" s="35">
        <v>0</v>
      </c>
      <c r="CA72" s="35">
        <v>0</v>
      </c>
      <c r="CB72" s="35">
        <v>0</v>
      </c>
      <c r="CC72" s="9"/>
    </row>
    <row r="73" spans="1:81" s="79" customFormat="1" ht="44.25" customHeight="1" x14ac:dyDescent="0.2">
      <c r="A73" s="153"/>
      <c r="B73" s="29" t="s">
        <v>11</v>
      </c>
      <c r="C73" s="29" t="s">
        <v>11</v>
      </c>
      <c r="D73" s="39">
        <v>2820.9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89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1"/>
        <v>228.2</v>
      </c>
      <c r="S73" s="35">
        <f t="shared" ref="S73:Z73" si="156">S76+S77</f>
        <v>0</v>
      </c>
      <c r="T73" s="35">
        <f t="shared" si="156"/>
        <v>0</v>
      </c>
      <c r="U73" s="35">
        <f t="shared" si="156"/>
        <v>0</v>
      </c>
      <c r="V73" s="35">
        <f t="shared" si="156"/>
        <v>198.2</v>
      </c>
      <c r="W73" s="35">
        <f t="shared" si="156"/>
        <v>30</v>
      </c>
      <c r="X73" s="35">
        <f t="shared" si="156"/>
        <v>0</v>
      </c>
      <c r="Y73" s="35">
        <f t="shared" si="156"/>
        <v>0</v>
      </c>
      <c r="Z73" s="35">
        <f t="shared" si="156"/>
        <v>0</v>
      </c>
      <c r="AA73" s="39">
        <f t="shared" si="112"/>
        <v>260.7</v>
      </c>
      <c r="AB73" s="35">
        <f t="shared" ref="AB73:AH73" si="157">AB76+AB77</f>
        <v>0</v>
      </c>
      <c r="AC73" s="85">
        <f t="shared" si="157"/>
        <v>0</v>
      </c>
      <c r="AD73" s="85">
        <f t="shared" si="157"/>
        <v>260.7</v>
      </c>
      <c r="AE73" s="35">
        <f t="shared" si="157"/>
        <v>0</v>
      </c>
      <c r="AF73" s="35">
        <f t="shared" si="157"/>
        <v>0</v>
      </c>
      <c r="AG73" s="35">
        <f t="shared" si="157"/>
        <v>0</v>
      </c>
      <c r="AH73" s="35">
        <f t="shared" si="157"/>
        <v>0</v>
      </c>
      <c r="AI73" s="39">
        <f t="shared" si="153"/>
        <v>261.60000000000002</v>
      </c>
      <c r="AJ73" s="35">
        <f t="shared" ref="AJ73:AQ73" si="158">AJ76+AJ77</f>
        <v>0</v>
      </c>
      <c r="AK73" s="35">
        <f t="shared" si="158"/>
        <v>0</v>
      </c>
      <c r="AL73" s="35">
        <f t="shared" si="158"/>
        <v>257</v>
      </c>
      <c r="AM73" s="35">
        <f t="shared" si="158"/>
        <v>4.5999999999999996</v>
      </c>
      <c r="AN73" s="35">
        <f t="shared" si="158"/>
        <v>0</v>
      </c>
      <c r="AO73" s="35">
        <f t="shared" si="158"/>
        <v>0</v>
      </c>
      <c r="AP73" s="35">
        <f t="shared" si="158"/>
        <v>0</v>
      </c>
      <c r="AQ73" s="35">
        <f t="shared" si="158"/>
        <v>0</v>
      </c>
      <c r="AR73" s="40">
        <f>AS73+AT73+AU73+AV73+AW73+AX73</f>
        <v>257</v>
      </c>
      <c r="AS73" s="85">
        <f t="shared" ref="AS73:AX73" si="159">AS76+AS77</f>
        <v>0</v>
      </c>
      <c r="AT73" s="85">
        <f t="shared" si="159"/>
        <v>0</v>
      </c>
      <c r="AU73" s="85">
        <f t="shared" si="159"/>
        <v>257</v>
      </c>
      <c r="AV73" s="85">
        <f t="shared" si="159"/>
        <v>0</v>
      </c>
      <c r="AW73" s="85">
        <f t="shared" si="159"/>
        <v>0</v>
      </c>
      <c r="AX73" s="85">
        <f t="shared" si="159"/>
        <v>0</v>
      </c>
      <c r="AY73" s="39">
        <f>AZ73+BC73+BD73+BF73</f>
        <v>191.9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191.9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383</v>
      </c>
      <c r="BH73" s="35">
        <f>BH76+BH77</f>
        <v>0</v>
      </c>
      <c r="BI73" s="35">
        <v>0</v>
      </c>
      <c r="BJ73" s="35">
        <f>BJ76+BJ77</f>
        <v>0</v>
      </c>
      <c r="BK73" s="35">
        <v>383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BP73+BS73+BT73+BV73+CH73</f>
        <v>483</v>
      </c>
      <c r="BP73" s="35">
        <f>BP76+BP77</f>
        <v>0</v>
      </c>
      <c r="BQ73" s="35">
        <v>0</v>
      </c>
      <c r="BR73" s="35">
        <f>BR76+BR77</f>
        <v>0</v>
      </c>
      <c r="BS73" s="35">
        <v>483</v>
      </c>
      <c r="BT73" s="35">
        <f>BT76+BT77</f>
        <v>0</v>
      </c>
      <c r="BU73" s="35">
        <f>BU76+BU77</f>
        <v>0</v>
      </c>
      <c r="BV73" s="35">
        <f>BV76+BV77</f>
        <v>0</v>
      </c>
      <c r="BW73" s="35">
        <f>BY73+BX73</f>
        <v>463</v>
      </c>
      <c r="BX73" s="35">
        <v>0</v>
      </c>
      <c r="BY73" s="35">
        <v>463</v>
      </c>
      <c r="BZ73" s="35">
        <v>0</v>
      </c>
      <c r="CA73" s="35">
        <v>0</v>
      </c>
      <c r="CB73" s="35">
        <v>0</v>
      </c>
    </row>
    <row r="74" spans="1:81" s="79" customFormat="1" ht="38.25" x14ac:dyDescent="0.2">
      <c r="A74" s="153"/>
      <c r="B74" s="29" t="s">
        <v>48</v>
      </c>
      <c r="C74" s="29" t="s">
        <v>48</v>
      </c>
      <c r="D74" s="39">
        <f t="shared" ref="D74:D75" si="160">K74+R74+AA74+AI74+AR74+AY74+BG74+BO74</f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>
        <v>0</v>
      </c>
      <c r="S74" s="35"/>
      <c r="T74" s="35"/>
      <c r="U74" s="35"/>
      <c r="V74" s="35"/>
      <c r="W74" s="35"/>
      <c r="X74" s="35"/>
      <c r="Y74" s="35"/>
      <c r="Z74" s="35"/>
      <c r="AA74" s="39">
        <v>0</v>
      </c>
      <c r="AB74" s="35"/>
      <c r="AC74" s="85"/>
      <c r="AD74" s="85"/>
      <c r="AE74" s="35"/>
      <c r="AF74" s="35"/>
      <c r="AG74" s="35"/>
      <c r="AH74" s="35"/>
      <c r="AI74" s="39">
        <v>0</v>
      </c>
      <c r="AJ74" s="35"/>
      <c r="AK74" s="35"/>
      <c r="AL74" s="35"/>
      <c r="AM74" s="35"/>
      <c r="AN74" s="35"/>
      <c r="AO74" s="35"/>
      <c r="AP74" s="35"/>
      <c r="AQ74" s="35"/>
      <c r="AR74" s="40">
        <v>0</v>
      </c>
      <c r="AS74" s="85"/>
      <c r="AT74" s="85"/>
      <c r="AU74" s="85"/>
      <c r="AV74" s="85"/>
      <c r="AW74" s="85"/>
      <c r="AX74" s="85"/>
      <c r="AY74" s="39">
        <v>0</v>
      </c>
      <c r="AZ74" s="35"/>
      <c r="BA74" s="35"/>
      <c r="BB74" s="35"/>
      <c r="BC74" s="35"/>
      <c r="BD74" s="35"/>
      <c r="BE74" s="35"/>
      <c r="BF74" s="35"/>
      <c r="BG74" s="39">
        <v>0</v>
      </c>
      <c r="BH74" s="35"/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/>
      <c r="BQ74" s="35"/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</row>
    <row r="75" spans="1:81" s="79" customFormat="1" ht="72" customHeight="1" x14ac:dyDescent="0.2">
      <c r="A75" s="154"/>
      <c r="B75" s="29" t="s">
        <v>10</v>
      </c>
      <c r="C75" s="29" t="s">
        <v>10</v>
      </c>
      <c r="D75" s="39">
        <f t="shared" si="160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116">
        <v>0</v>
      </c>
      <c r="BX75" s="116">
        <v>0</v>
      </c>
      <c r="BY75" s="116">
        <v>0</v>
      </c>
      <c r="BZ75" s="116">
        <v>0</v>
      </c>
      <c r="CA75" s="116">
        <v>0</v>
      </c>
      <c r="CB75" s="116">
        <v>0</v>
      </c>
    </row>
    <row r="76" spans="1:81" ht="73.5" customHeight="1" x14ac:dyDescent="0.2">
      <c r="A76" s="58" t="s">
        <v>46</v>
      </c>
      <c r="B76" s="59" t="s">
        <v>18</v>
      </c>
      <c r="C76" s="59" t="s">
        <v>7</v>
      </c>
      <c r="D76" s="56">
        <v>484.6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89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1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2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3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2">
        <f>BA76+BB76+BC76+BD76+BE76+BF76</f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BP76+BS76+BT76+BV76+CH76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  <c r="BW76" s="33">
        <f>BX76+BY76</f>
        <v>50</v>
      </c>
      <c r="BX76" s="33">
        <v>0</v>
      </c>
      <c r="BY76" s="33">
        <v>50</v>
      </c>
      <c r="BZ76" s="33">
        <v>0</v>
      </c>
      <c r="CA76" s="33">
        <v>0</v>
      </c>
      <c r="CB76" s="33">
        <v>0</v>
      </c>
    </row>
    <row r="77" spans="1:81" ht="12.75" customHeight="1" x14ac:dyDescent="0.2">
      <c r="A77" s="163" t="s">
        <v>70</v>
      </c>
      <c r="B77" s="158" t="s">
        <v>18</v>
      </c>
      <c r="C77" s="158" t="s">
        <v>11</v>
      </c>
      <c r="D77" s="123">
        <v>2494.4</v>
      </c>
      <c r="E77" s="56">
        <v>0</v>
      </c>
      <c r="F77" s="56">
        <v>0</v>
      </c>
      <c r="G77" s="56">
        <v>1060</v>
      </c>
      <c r="H77" s="33"/>
      <c r="I77" s="33"/>
      <c r="J77" s="33"/>
      <c r="K77" s="123">
        <f t="shared" si="89"/>
        <v>220.5</v>
      </c>
      <c r="L77" s="123">
        <v>0</v>
      </c>
      <c r="M77" s="123">
        <v>0</v>
      </c>
      <c r="N77" s="123">
        <v>220.5</v>
      </c>
      <c r="O77" s="123">
        <v>0</v>
      </c>
      <c r="P77" s="123">
        <v>0</v>
      </c>
      <c r="Q77" s="123">
        <v>0</v>
      </c>
      <c r="R77" s="123">
        <f t="shared" si="111"/>
        <v>148.19999999999999</v>
      </c>
      <c r="S77" s="123">
        <v>0</v>
      </c>
      <c r="T77" s="123">
        <v>0</v>
      </c>
      <c r="U77" s="123">
        <v>0</v>
      </c>
      <c r="V77" s="123">
        <v>148.19999999999999</v>
      </c>
      <c r="W77" s="123">
        <v>0</v>
      </c>
      <c r="X77" s="123">
        <v>0</v>
      </c>
      <c r="Y77" s="123">
        <v>0</v>
      </c>
      <c r="Z77" s="123">
        <v>0</v>
      </c>
      <c r="AA77" s="123">
        <f t="shared" si="112"/>
        <v>210.7</v>
      </c>
      <c r="AB77" s="123">
        <v>0</v>
      </c>
      <c r="AC77" s="127">
        <v>0</v>
      </c>
      <c r="AD77" s="127">
        <v>210.7</v>
      </c>
      <c r="AE77" s="123">
        <v>0</v>
      </c>
      <c r="AF77" s="123">
        <v>0</v>
      </c>
      <c r="AG77" s="123">
        <v>0</v>
      </c>
      <c r="AH77" s="123">
        <v>0</v>
      </c>
      <c r="AI77" s="123">
        <v>207</v>
      </c>
      <c r="AJ77" s="123">
        <v>0</v>
      </c>
      <c r="AK77" s="123">
        <v>0</v>
      </c>
      <c r="AL77" s="123">
        <v>207</v>
      </c>
      <c r="AM77" s="123">
        <v>0</v>
      </c>
      <c r="AN77" s="123">
        <v>0</v>
      </c>
      <c r="AO77" s="123">
        <v>0</v>
      </c>
      <c r="AP77" s="123">
        <v>0</v>
      </c>
      <c r="AQ77" s="123">
        <v>0</v>
      </c>
      <c r="AR77" s="127">
        <f>AS77+AT77+AU77+AV77+BF77</f>
        <v>207</v>
      </c>
      <c r="AS77" s="127">
        <v>0</v>
      </c>
      <c r="AT77" s="127">
        <v>0</v>
      </c>
      <c r="AU77" s="127">
        <v>207</v>
      </c>
      <c r="AV77" s="127">
        <v>0</v>
      </c>
      <c r="AW77" s="127">
        <v>0</v>
      </c>
      <c r="AX77" s="127">
        <v>0</v>
      </c>
      <c r="AY77" s="123">
        <f>AZ77+BC77+BD77+BF77+BL77</f>
        <v>191.9</v>
      </c>
      <c r="AZ77" s="123">
        <v>0</v>
      </c>
      <c r="BA77" s="123">
        <v>0</v>
      </c>
      <c r="BB77" s="123">
        <v>0</v>
      </c>
      <c r="BC77" s="123">
        <v>191.9</v>
      </c>
      <c r="BD77" s="123">
        <v>0</v>
      </c>
      <c r="BE77" s="123">
        <v>0</v>
      </c>
      <c r="BF77" s="123">
        <v>0</v>
      </c>
      <c r="BG77" s="123">
        <f>BH77+BK77+BL77+BN77+BT77</f>
        <v>333</v>
      </c>
      <c r="BH77" s="123">
        <v>0</v>
      </c>
      <c r="BI77" s="123">
        <v>0</v>
      </c>
      <c r="BJ77" s="123">
        <v>0</v>
      </c>
      <c r="BK77" s="123">
        <v>333</v>
      </c>
      <c r="BL77" s="123">
        <v>0</v>
      </c>
      <c r="BM77" s="123">
        <v>0</v>
      </c>
      <c r="BN77" s="123">
        <v>0</v>
      </c>
      <c r="BO77" s="125">
        <f>BP77+BS77+BT77+BV77+CH77</f>
        <v>433</v>
      </c>
      <c r="BP77" s="125">
        <v>0</v>
      </c>
      <c r="BQ77" s="125">
        <v>0</v>
      </c>
      <c r="BR77" s="125">
        <v>0</v>
      </c>
      <c r="BS77" s="125">
        <v>433</v>
      </c>
      <c r="BT77" s="125">
        <v>0</v>
      </c>
      <c r="BU77" s="125">
        <v>0</v>
      </c>
      <c r="BV77" s="125">
        <v>0</v>
      </c>
      <c r="BW77" s="125">
        <f>BX77+BY77+BZ77</f>
        <v>413</v>
      </c>
      <c r="BX77" s="125">
        <v>0</v>
      </c>
      <c r="BY77" s="125">
        <v>413</v>
      </c>
      <c r="BZ77" s="125">
        <v>0</v>
      </c>
      <c r="CA77" s="125">
        <v>0</v>
      </c>
      <c r="CB77" s="125">
        <v>0</v>
      </c>
    </row>
    <row r="78" spans="1:81" s="4" customFormat="1" ht="54.75" customHeight="1" x14ac:dyDescent="0.2">
      <c r="A78" s="163"/>
      <c r="B78" s="160"/>
      <c r="C78" s="160"/>
      <c r="D78" s="124">
        <f t="shared" ref="D78" si="161">K78+R78+AA78+AI78+AR78+AY78</f>
        <v>0</v>
      </c>
      <c r="E78" s="33"/>
      <c r="F78" s="33"/>
      <c r="G78" s="33"/>
      <c r="H78" s="33"/>
      <c r="I78" s="33"/>
      <c r="J78" s="33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8"/>
      <c r="AD78" s="128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8"/>
      <c r="AS78" s="128"/>
      <c r="AT78" s="128"/>
      <c r="AU78" s="128"/>
      <c r="AV78" s="128"/>
      <c r="AW78" s="128"/>
      <c r="AX78" s="128"/>
      <c r="AY78" s="124"/>
      <c r="AZ78" s="124"/>
      <c r="BA78" s="124"/>
      <c r="BB78" s="124"/>
      <c r="BC78" s="124"/>
      <c r="BD78" s="124"/>
      <c r="BE78" s="124"/>
      <c r="BF78" s="124"/>
      <c r="BG78" s="124"/>
      <c r="BH78" s="124"/>
      <c r="BI78" s="124"/>
      <c r="BJ78" s="124"/>
      <c r="BK78" s="124"/>
      <c r="BL78" s="124"/>
      <c r="BM78" s="124"/>
      <c r="BN78" s="124"/>
      <c r="BO78" s="126"/>
      <c r="BP78" s="126"/>
      <c r="BQ78" s="126"/>
      <c r="BR78" s="126"/>
      <c r="BS78" s="126"/>
      <c r="BT78" s="126"/>
      <c r="BU78" s="126"/>
      <c r="BV78" s="126"/>
      <c r="BW78" s="126"/>
      <c r="BX78" s="126"/>
      <c r="BY78" s="126"/>
      <c r="BZ78" s="126"/>
      <c r="CA78" s="126"/>
      <c r="CB78" s="126"/>
    </row>
    <row r="79" spans="1:81" s="4" customFormat="1" ht="38.25" x14ac:dyDescent="0.2">
      <c r="A79" s="167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89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2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</row>
    <row r="80" spans="1:81" s="4" customFormat="1" ht="63.75" x14ac:dyDescent="0.2">
      <c r="A80" s="167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2">
        <f>AZ80+BB80+BC80+BD80+BE80+BF80</f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</row>
    <row r="81" spans="1:89" s="92" customFormat="1" ht="38.25" x14ac:dyDescent="0.2">
      <c r="A81" s="152" t="s">
        <v>33</v>
      </c>
      <c r="B81" s="29" t="s">
        <v>21</v>
      </c>
      <c r="C81" s="29" t="s">
        <v>6</v>
      </c>
      <c r="D81" s="39">
        <f>K81+R81+AA81+AI81+AR81+AY81+BG81+BO81+BW81</f>
        <v>38984.499999999993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2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3">P85</f>
        <v>0</v>
      </c>
      <c r="Q81" s="35">
        <f t="shared" si="163"/>
        <v>0</v>
      </c>
      <c r="R81" s="35">
        <f>U81+W81+V81</f>
        <v>4880.7000000000007</v>
      </c>
      <c r="S81" s="35">
        <f t="shared" ref="S81:Z81" si="164">S85</f>
        <v>0</v>
      </c>
      <c r="T81" s="35">
        <f t="shared" si="164"/>
        <v>0</v>
      </c>
      <c r="U81" s="35">
        <f t="shared" si="164"/>
        <v>2830.6</v>
      </c>
      <c r="V81" s="35">
        <f>V84</f>
        <v>550.1</v>
      </c>
      <c r="W81" s="35">
        <f t="shared" si="164"/>
        <v>1500</v>
      </c>
      <c r="X81" s="35">
        <f t="shared" si="164"/>
        <v>0</v>
      </c>
      <c r="Y81" s="35">
        <f t="shared" si="164"/>
        <v>0</v>
      </c>
      <c r="Z81" s="35">
        <f t="shared" si="164"/>
        <v>0</v>
      </c>
      <c r="AA81" s="35">
        <f>AB81+AC81+AD81+AE81+AF81+AG81+AH81</f>
        <v>6886.8</v>
      </c>
      <c r="AB81" s="35">
        <f t="shared" ref="AB81:AH81" si="165">AB85</f>
        <v>0</v>
      </c>
      <c r="AC81" s="85">
        <f>AC85+AC90</f>
        <v>4378.3</v>
      </c>
      <c r="AD81" s="85">
        <f>AD83</f>
        <v>1908.5</v>
      </c>
      <c r="AE81" s="35">
        <f t="shared" si="165"/>
        <v>600</v>
      </c>
      <c r="AF81" s="35">
        <f t="shared" si="165"/>
        <v>0</v>
      </c>
      <c r="AG81" s="35">
        <f t="shared" si="165"/>
        <v>0</v>
      </c>
      <c r="AH81" s="35">
        <f t="shared" si="165"/>
        <v>0</v>
      </c>
      <c r="AI81" s="35">
        <f>AK81+AL81+AM81+AN81+AO81+AP81</f>
        <v>2835.9</v>
      </c>
      <c r="AJ81" s="35">
        <f t="shared" ref="AJ81:AQ81" si="166">AJ85</f>
        <v>0</v>
      </c>
      <c r="AK81" s="35">
        <f t="shared" si="166"/>
        <v>2563.1</v>
      </c>
      <c r="AL81" s="35">
        <f>AL83</f>
        <v>272.8</v>
      </c>
      <c r="AM81" s="35">
        <f t="shared" si="166"/>
        <v>0</v>
      </c>
      <c r="AN81" s="35">
        <f t="shared" si="166"/>
        <v>0</v>
      </c>
      <c r="AO81" s="35">
        <f t="shared" si="166"/>
        <v>0</v>
      </c>
      <c r="AP81" s="35">
        <f t="shared" si="166"/>
        <v>0</v>
      </c>
      <c r="AQ81" s="35">
        <f t="shared" si="166"/>
        <v>0</v>
      </c>
      <c r="AR81" s="85">
        <f>AS81+AT81+AU81+AV81+AW81+BF81</f>
        <v>2451.1</v>
      </c>
      <c r="AS81" s="85">
        <f t="shared" ref="AS81:AX81" si="167">AS85</f>
        <v>0</v>
      </c>
      <c r="AT81" s="85">
        <f t="shared" si="167"/>
        <v>2451.1</v>
      </c>
      <c r="AU81" s="85">
        <f t="shared" si="167"/>
        <v>0</v>
      </c>
      <c r="AV81" s="85">
        <f t="shared" si="167"/>
        <v>0</v>
      </c>
      <c r="AW81" s="85">
        <f t="shared" si="167"/>
        <v>0</v>
      </c>
      <c r="AX81" s="85">
        <f t="shared" si="167"/>
        <v>0</v>
      </c>
      <c r="AY81" s="35">
        <f>BB81+BC81+BD81+BE81+BF81</f>
        <v>3653.6</v>
      </c>
      <c r="AZ81" s="35">
        <f t="shared" ref="AZ81" si="168">AZ85</f>
        <v>0</v>
      </c>
      <c r="BA81" s="35">
        <v>0</v>
      </c>
      <c r="BB81" s="35">
        <f>BB82+BB83+BB84</f>
        <v>3653.6</v>
      </c>
      <c r="BC81" s="35">
        <v>0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6341.1</v>
      </c>
      <c r="BH81" s="35">
        <f t="shared" ref="BH81" si="169">BH85</f>
        <v>0</v>
      </c>
      <c r="BI81" s="35">
        <v>0</v>
      </c>
      <c r="BJ81" s="35">
        <f>BJ82+BJ83+BJ84</f>
        <v>5141.1000000000004</v>
      </c>
      <c r="BK81" s="35">
        <f>BK82+BK83+BK84</f>
        <v>600</v>
      </c>
      <c r="BL81" s="35">
        <v>600</v>
      </c>
      <c r="BM81" s="35">
        <f>BM82+BM83+BM84</f>
        <v>0</v>
      </c>
      <c r="BN81" s="35">
        <f>BN82+BN83+BN84</f>
        <v>0</v>
      </c>
      <c r="BO81" s="35">
        <f>BR81+BS81+BT81+BU81+BV81</f>
        <v>4950.6000000000004</v>
      </c>
      <c r="BP81" s="35">
        <f t="shared" ref="BP81" si="170">BP85</f>
        <v>0</v>
      </c>
      <c r="BQ81" s="35">
        <v>0</v>
      </c>
      <c r="BR81" s="35">
        <f>BR82+BR83+BR84</f>
        <v>4350.6000000000004</v>
      </c>
      <c r="BS81" s="35">
        <f>BS82+BS83+BS84</f>
        <v>600</v>
      </c>
      <c r="BT81" s="35">
        <f>BT82+BT83+BT84</f>
        <v>0</v>
      </c>
      <c r="BU81" s="35">
        <f>BU82+BU83+BU84</f>
        <v>0</v>
      </c>
      <c r="BV81" s="35">
        <f>BV82+BV83+BV84</f>
        <v>0</v>
      </c>
      <c r="BW81" s="35">
        <f>BX81+BY81+BZ81+CA81</f>
        <v>4697.2</v>
      </c>
      <c r="BX81" s="35">
        <v>4097.2</v>
      </c>
      <c r="BY81" s="35">
        <v>600</v>
      </c>
      <c r="BZ81" s="35">
        <v>0</v>
      </c>
      <c r="CA81" s="35">
        <v>0</v>
      </c>
      <c r="CB81" s="35">
        <v>0</v>
      </c>
    </row>
    <row r="82" spans="1:89" s="92" customFormat="1" ht="41.25" customHeight="1" x14ac:dyDescent="0.2">
      <c r="A82" s="153"/>
      <c r="B82" s="29" t="s">
        <v>48</v>
      </c>
      <c r="C82" s="29" t="s">
        <v>48</v>
      </c>
      <c r="D82" s="39">
        <f t="shared" ref="D82" si="171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</row>
    <row r="83" spans="1:89" s="92" customFormat="1" ht="33.75" customHeight="1" x14ac:dyDescent="0.2">
      <c r="A83" s="153"/>
      <c r="B83" s="29" t="s">
        <v>11</v>
      </c>
      <c r="C83" s="29" t="s">
        <v>11</v>
      </c>
      <c r="D83" s="39">
        <v>38219.4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3653.6</v>
      </c>
      <c r="AZ83" s="35">
        <v>0</v>
      </c>
      <c r="BA83" s="35">
        <v>0</v>
      </c>
      <c r="BB83" s="35">
        <f>BB85</f>
        <v>3653.6</v>
      </c>
      <c r="BC83" s="35">
        <v>0</v>
      </c>
      <c r="BD83" s="35">
        <f>BD85</f>
        <v>0</v>
      </c>
      <c r="BE83" s="35">
        <v>0</v>
      </c>
      <c r="BF83" s="35">
        <v>0</v>
      </c>
      <c r="BG83" s="35">
        <f>BJ83+BK83+BL83</f>
        <v>6341.1</v>
      </c>
      <c r="BH83" s="35">
        <v>0</v>
      </c>
      <c r="BI83" s="35">
        <v>0</v>
      </c>
      <c r="BJ83" s="35">
        <v>5141.1000000000004</v>
      </c>
      <c r="BK83" s="35">
        <v>600</v>
      </c>
      <c r="BL83" s="35">
        <v>600</v>
      </c>
      <c r="BM83" s="35">
        <v>0</v>
      </c>
      <c r="BN83" s="35">
        <v>0</v>
      </c>
      <c r="BO83" s="35">
        <f>BR83+BS83+BT83</f>
        <v>4950.6000000000004</v>
      </c>
      <c r="BP83" s="35">
        <v>0</v>
      </c>
      <c r="BQ83" s="35">
        <v>0</v>
      </c>
      <c r="BR83" s="35">
        <v>4350.6000000000004</v>
      </c>
      <c r="BS83" s="35">
        <v>600</v>
      </c>
      <c r="BT83" s="35">
        <f>BT85</f>
        <v>0</v>
      </c>
      <c r="BU83" s="35">
        <v>0</v>
      </c>
      <c r="BV83" s="118">
        <v>0</v>
      </c>
      <c r="BW83" s="35">
        <f>BX83+BY83+BZ83+CA83</f>
        <v>4697.2</v>
      </c>
      <c r="BX83" s="35">
        <v>4097.2</v>
      </c>
      <c r="BY83" s="35">
        <v>600</v>
      </c>
      <c r="BZ83" s="35">
        <v>0</v>
      </c>
      <c r="CA83" s="35">
        <v>0</v>
      </c>
      <c r="CB83" s="35">
        <v>0</v>
      </c>
    </row>
    <row r="84" spans="1:89" s="92" customFormat="1" ht="52.5" customHeight="1" x14ac:dyDescent="0.2">
      <c r="A84" s="165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2">BD87</f>
        <v>0</v>
      </c>
      <c r="BE84" s="35">
        <f t="shared" si="172"/>
        <v>0</v>
      </c>
      <c r="BF84" s="35">
        <f t="shared" si="172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v>0</v>
      </c>
      <c r="BL84" s="35">
        <f t="shared" ref="BL84:BN84" si="173">BL87</f>
        <v>0</v>
      </c>
      <c r="BM84" s="35">
        <f t="shared" si="173"/>
        <v>0</v>
      </c>
      <c r="BN84" s="35">
        <f t="shared" si="173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v>0</v>
      </c>
      <c r="BT84" s="35">
        <f t="shared" ref="BT84:BV84" si="174">BT87</f>
        <v>0</v>
      </c>
      <c r="BU84" s="35">
        <f t="shared" si="174"/>
        <v>0</v>
      </c>
      <c r="BV84" s="35">
        <f t="shared" si="174"/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</row>
    <row r="85" spans="1:89" s="4" customFormat="1" ht="63.75" x14ac:dyDescent="0.2">
      <c r="A85" s="58" t="s">
        <v>34</v>
      </c>
      <c r="B85" s="59" t="s">
        <v>35</v>
      </c>
      <c r="C85" s="59" t="s">
        <v>11</v>
      </c>
      <c r="D85" s="56">
        <v>31665.5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5">L86</f>
        <v>0</v>
      </c>
      <c r="M85" s="33">
        <f t="shared" si="175"/>
        <v>1049.9000000000001</v>
      </c>
      <c r="N85" s="33">
        <f t="shared" si="175"/>
        <v>0</v>
      </c>
      <c r="O85" s="33">
        <f>O86</f>
        <v>1050</v>
      </c>
      <c r="P85" s="33">
        <f t="shared" ref="P85:Q85" si="176">P86</f>
        <v>0</v>
      </c>
      <c r="Q85" s="33">
        <f t="shared" si="176"/>
        <v>0</v>
      </c>
      <c r="R85" s="56">
        <f>U85+W85</f>
        <v>4330.6000000000004</v>
      </c>
      <c r="S85" s="33">
        <f t="shared" ref="S85:Z85" si="177">S86</f>
        <v>0</v>
      </c>
      <c r="T85" s="33">
        <f t="shared" si="177"/>
        <v>0</v>
      </c>
      <c r="U85" s="33">
        <f t="shared" si="177"/>
        <v>2830.6</v>
      </c>
      <c r="V85" s="33">
        <f t="shared" si="177"/>
        <v>0</v>
      </c>
      <c r="W85" s="33">
        <f t="shared" si="177"/>
        <v>1500</v>
      </c>
      <c r="X85" s="33">
        <f t="shared" si="177"/>
        <v>0</v>
      </c>
      <c r="Y85" s="33">
        <f t="shared" si="177"/>
        <v>0</v>
      </c>
      <c r="Z85" s="33">
        <f t="shared" si="177"/>
        <v>0</v>
      </c>
      <c r="AA85" s="56">
        <f>AC85+AE85</f>
        <v>2978.3</v>
      </c>
      <c r="AB85" s="33">
        <f t="shared" ref="AB85:AH85" si="178">AB86</f>
        <v>0</v>
      </c>
      <c r="AC85" s="78">
        <f t="shared" si="178"/>
        <v>2378.3000000000002</v>
      </c>
      <c r="AD85" s="78">
        <f t="shared" si="178"/>
        <v>0</v>
      </c>
      <c r="AE85" s="33">
        <f t="shared" si="178"/>
        <v>600</v>
      </c>
      <c r="AF85" s="33">
        <f t="shared" si="178"/>
        <v>0</v>
      </c>
      <c r="AG85" s="33">
        <f t="shared" si="178"/>
        <v>0</v>
      </c>
      <c r="AH85" s="33">
        <f t="shared" si="178"/>
        <v>0</v>
      </c>
      <c r="AI85" s="56">
        <f>AK85+AM85+AN85+AO85+AP85</f>
        <v>2563.1</v>
      </c>
      <c r="AJ85" s="33">
        <f t="shared" ref="AJ85:AQ85" si="179">AJ86</f>
        <v>0</v>
      </c>
      <c r="AK85" s="33">
        <v>2563.1</v>
      </c>
      <c r="AL85" s="33">
        <f t="shared" si="179"/>
        <v>0</v>
      </c>
      <c r="AM85" s="33">
        <f>AM86</f>
        <v>0</v>
      </c>
      <c r="AN85" s="33">
        <f t="shared" si="179"/>
        <v>0</v>
      </c>
      <c r="AO85" s="33">
        <f t="shared" si="179"/>
        <v>0</v>
      </c>
      <c r="AP85" s="33">
        <f t="shared" si="179"/>
        <v>0</v>
      </c>
      <c r="AQ85" s="33">
        <f t="shared" si="179"/>
        <v>0</v>
      </c>
      <c r="AR85" s="57">
        <f>AT85+AV85</f>
        <v>2451.1</v>
      </c>
      <c r="AS85" s="78">
        <f t="shared" ref="AS85:AX85" si="180">AS86</f>
        <v>0</v>
      </c>
      <c r="AT85" s="78">
        <v>2451.1</v>
      </c>
      <c r="AU85" s="78">
        <f t="shared" si="180"/>
        <v>0</v>
      </c>
      <c r="AV85" s="78">
        <f t="shared" si="180"/>
        <v>0</v>
      </c>
      <c r="AW85" s="78">
        <f t="shared" si="180"/>
        <v>0</v>
      </c>
      <c r="AX85" s="78">
        <f t="shared" si="180"/>
        <v>0</v>
      </c>
      <c r="AY85" s="102">
        <f>BB85</f>
        <v>3653.6</v>
      </c>
      <c r="AZ85" s="33">
        <f t="shared" ref="AZ85:BV85" si="181">AZ86</f>
        <v>0</v>
      </c>
      <c r="BA85" s="33">
        <v>0</v>
      </c>
      <c r="BB85" s="33">
        <v>3653.6</v>
      </c>
      <c r="BC85" s="33">
        <f t="shared" si="181"/>
        <v>0</v>
      </c>
      <c r="BD85" s="33">
        <f t="shared" si="181"/>
        <v>0</v>
      </c>
      <c r="BE85" s="33">
        <f t="shared" si="181"/>
        <v>0</v>
      </c>
      <c r="BF85" s="33">
        <f t="shared" si="181"/>
        <v>0</v>
      </c>
      <c r="BG85" s="56">
        <f>BH85+BJ85+BK85+BL85+BM85+BN85</f>
        <v>5741.1</v>
      </c>
      <c r="BH85" s="33">
        <f t="shared" si="181"/>
        <v>0</v>
      </c>
      <c r="BI85" s="33">
        <v>0</v>
      </c>
      <c r="BJ85" s="33">
        <v>5141.1000000000004</v>
      </c>
      <c r="BK85" s="33">
        <f t="shared" si="181"/>
        <v>0</v>
      </c>
      <c r="BL85" s="33">
        <v>600</v>
      </c>
      <c r="BM85" s="33">
        <f t="shared" si="181"/>
        <v>0</v>
      </c>
      <c r="BN85" s="33">
        <f t="shared" si="181"/>
        <v>0</v>
      </c>
      <c r="BO85" s="33">
        <f>BP85+BR85+BS85+BT85+BU85+BV85+CC85+CD85</f>
        <v>4350.6000000000004</v>
      </c>
      <c r="BP85" s="33">
        <f t="shared" si="181"/>
        <v>0</v>
      </c>
      <c r="BQ85" s="33">
        <v>0</v>
      </c>
      <c r="BR85" s="33">
        <v>4350.6000000000004</v>
      </c>
      <c r="BS85" s="33">
        <f t="shared" si="181"/>
        <v>0</v>
      </c>
      <c r="BT85" s="33">
        <f t="shared" si="181"/>
        <v>0</v>
      </c>
      <c r="BU85" s="33">
        <f t="shared" si="181"/>
        <v>0</v>
      </c>
      <c r="BV85" s="33">
        <f t="shared" si="181"/>
        <v>0</v>
      </c>
      <c r="BW85" s="33">
        <f>BX85+BY85+BZ85+CA85+CB85</f>
        <v>4097.2</v>
      </c>
      <c r="BX85" s="33">
        <v>4097.2</v>
      </c>
      <c r="BY85" s="33">
        <v>0</v>
      </c>
      <c r="BZ85" s="33">
        <v>0</v>
      </c>
      <c r="CA85" s="33">
        <v>0</v>
      </c>
      <c r="CB85" s="33">
        <v>0</v>
      </c>
    </row>
    <row r="86" spans="1:89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2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3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4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BP86+BR86+BS86+BT86+BU86+BV86+CC86+CD86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  <c r="BW86" s="117"/>
      <c r="BX86" s="117"/>
      <c r="BY86" s="117"/>
      <c r="BZ86" s="117"/>
      <c r="CA86" s="117"/>
      <c r="CB86" s="117"/>
    </row>
    <row r="87" spans="1:89" s="4" customFormat="1" ht="75.75" customHeight="1" x14ac:dyDescent="0.2">
      <c r="A87" s="58" t="s">
        <v>71</v>
      </c>
      <c r="B87" s="100" t="s">
        <v>91</v>
      </c>
      <c r="C87" s="100" t="s">
        <v>11</v>
      </c>
      <c r="D87" s="56">
        <v>4463.7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f>BI87+BJ87+BK87</f>
        <v>600</v>
      </c>
      <c r="BH87" s="33">
        <v>0</v>
      </c>
      <c r="BI87" s="33">
        <v>0</v>
      </c>
      <c r="BJ87" s="33">
        <v>0</v>
      </c>
      <c r="BK87" s="33">
        <v>600</v>
      </c>
      <c r="BL87" s="33">
        <v>0</v>
      </c>
      <c r="BM87" s="33">
        <v>0</v>
      </c>
      <c r="BN87" s="33">
        <v>0</v>
      </c>
      <c r="BO87" s="33">
        <f>BP87+BR87+BS87+BT87+BU87+BV87+CC87+CD87</f>
        <v>600</v>
      </c>
      <c r="BP87" s="33">
        <v>0</v>
      </c>
      <c r="BQ87" s="33">
        <v>0</v>
      </c>
      <c r="BR87" s="33">
        <v>0</v>
      </c>
      <c r="BS87" s="33">
        <v>600</v>
      </c>
      <c r="BT87" s="33">
        <v>0</v>
      </c>
      <c r="BU87" s="33">
        <v>0</v>
      </c>
      <c r="BV87" s="33">
        <v>0</v>
      </c>
      <c r="BW87" s="33">
        <f>BX87+BY87+BZ87+CA87+CB87</f>
        <v>600</v>
      </c>
      <c r="BX87" s="33">
        <v>0</v>
      </c>
      <c r="BY87" s="33">
        <v>600</v>
      </c>
      <c r="BZ87" s="33">
        <v>0</v>
      </c>
      <c r="CA87" s="33">
        <v>0</v>
      </c>
      <c r="CB87" s="33">
        <v>0</v>
      </c>
    </row>
    <row r="88" spans="1:89" s="71" customFormat="1" ht="30.75" hidden="1" customHeight="1" x14ac:dyDescent="0.2">
      <c r="A88" s="65"/>
      <c r="B88" s="61"/>
      <c r="C88" s="61"/>
      <c r="D88" s="62">
        <f t="shared" si="182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117"/>
      <c r="BX88" s="117"/>
      <c r="BY88" s="117"/>
      <c r="BZ88" s="117"/>
      <c r="CA88" s="117"/>
      <c r="CB88" s="117"/>
      <c r="CC88" s="70"/>
      <c r="CD88" s="70"/>
      <c r="CE88" s="70"/>
      <c r="CF88" s="70"/>
      <c r="CG88" s="70"/>
      <c r="CH88" s="70"/>
      <c r="CI88" s="70"/>
      <c r="CJ88" s="70"/>
      <c r="CK88" s="70"/>
    </row>
    <row r="89" spans="1:89" s="88" customFormat="1" ht="121.5" customHeight="1" x14ac:dyDescent="0.2">
      <c r="A89" s="72" t="s">
        <v>50</v>
      </c>
      <c r="B89" s="122" t="s">
        <v>91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</row>
    <row r="90" spans="1:89" s="88" customFormat="1" ht="63.75" x14ac:dyDescent="0.2">
      <c r="A90" s="89" t="s">
        <v>82</v>
      </c>
      <c r="B90" s="122" t="s">
        <v>91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121">
        <v>0</v>
      </c>
      <c r="L90" s="77"/>
      <c r="M90" s="77"/>
      <c r="N90" s="77"/>
      <c r="O90" s="77"/>
      <c r="P90" s="77"/>
      <c r="Q90" s="77"/>
      <c r="R90" s="121">
        <v>0</v>
      </c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33">
        <v>0</v>
      </c>
      <c r="BP90" s="33"/>
      <c r="BQ90" s="33"/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</row>
    <row r="91" spans="1:89" s="88" customFormat="1" ht="51" x14ac:dyDescent="0.2">
      <c r="A91" s="90" t="s">
        <v>56</v>
      </c>
      <c r="B91" s="122" t="s">
        <v>91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>
        <v>0</v>
      </c>
      <c r="L91" s="33"/>
      <c r="M91" s="33"/>
      <c r="N91" s="33"/>
      <c r="O91" s="33"/>
      <c r="P91" s="33"/>
      <c r="Q91" s="33"/>
      <c r="R91" s="35">
        <v>0</v>
      </c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1"/>
      <c r="AF91" s="91"/>
      <c r="AG91" s="91"/>
      <c r="AH91" s="91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33">
        <v>0</v>
      </c>
      <c r="BP91" s="33"/>
      <c r="BQ91" s="33"/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</row>
    <row r="92" spans="1:89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9" x14ac:dyDescent="0.2">
      <c r="AA93" s="9"/>
      <c r="AK93" s="4"/>
      <c r="AL93" s="4"/>
      <c r="AM93" s="4"/>
      <c r="AN93" s="4"/>
      <c r="AO93" s="4"/>
      <c r="AP93" s="4"/>
      <c r="AQ93" s="4"/>
    </row>
    <row r="94" spans="1:89" x14ac:dyDescent="0.2">
      <c r="AA94" s="9"/>
      <c r="AK94" s="4"/>
      <c r="AL94" s="4"/>
      <c r="AM94" s="4"/>
      <c r="AN94" s="4"/>
      <c r="AO94" s="4"/>
      <c r="AP94" s="4"/>
      <c r="AQ94" s="4"/>
    </row>
    <row r="95" spans="1:89" x14ac:dyDescent="0.2">
      <c r="AA95" s="9"/>
      <c r="AK95" s="4"/>
      <c r="AL95" s="4"/>
      <c r="AM95" s="4"/>
      <c r="AN95" s="4"/>
      <c r="AO95" s="4"/>
      <c r="AP95" s="4"/>
      <c r="AQ95" s="4"/>
    </row>
    <row r="96" spans="1:89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81">
    <mergeCell ref="BO44:BO45"/>
    <mergeCell ref="BP44:BP45"/>
    <mergeCell ref="BQ44:BQ45"/>
    <mergeCell ref="BR44:BR45"/>
    <mergeCell ref="BR77:BR78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A6:BV6"/>
    <mergeCell ref="BV44:BV45"/>
    <mergeCell ref="A55:A56"/>
    <mergeCell ref="A43:A45"/>
    <mergeCell ref="C44:C45"/>
    <mergeCell ref="D44:D45"/>
    <mergeCell ref="K44:K45"/>
    <mergeCell ref="A62:A63"/>
    <mergeCell ref="L44:L45"/>
    <mergeCell ref="BB44:BB45"/>
    <mergeCell ref="AS44:AS45"/>
    <mergeCell ref="AR44:AR45"/>
    <mergeCell ref="AT44:AT45"/>
    <mergeCell ref="BU44:BU45"/>
    <mergeCell ref="BC44:BC45"/>
    <mergeCell ref="BS44:BS45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AJ77:AJ78"/>
    <mergeCell ref="AG77:AG78"/>
    <mergeCell ref="AF77:AF78"/>
    <mergeCell ref="AE77:AE78"/>
    <mergeCell ref="Z77:Z78"/>
    <mergeCell ref="Y77:Y78"/>
    <mergeCell ref="AI77:AI78"/>
    <mergeCell ref="AM77:AM78"/>
    <mergeCell ref="AL77:AL78"/>
    <mergeCell ref="AK77:AK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R77:AR78"/>
    <mergeCell ref="BD44:BD45"/>
    <mergeCell ref="BE44:BE45"/>
    <mergeCell ref="BA44:BA45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X77:X78"/>
    <mergeCell ref="W77:W78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BV8:CB8"/>
    <mergeCell ref="BW9:CB9"/>
    <mergeCell ref="BW1:CB2"/>
    <mergeCell ref="BW3:CB5"/>
    <mergeCell ref="BV77:BV78"/>
    <mergeCell ref="BU77:BU78"/>
    <mergeCell ref="CA77:CA78"/>
    <mergeCell ref="CB77:CB78"/>
    <mergeCell ref="BW44:BW45"/>
    <mergeCell ref="BX44:BX45"/>
    <mergeCell ref="BY44:BY45"/>
    <mergeCell ref="BZ44:BZ45"/>
    <mergeCell ref="CA44:CA45"/>
    <mergeCell ref="CB44:CB45"/>
    <mergeCell ref="AY1:BV2"/>
    <mergeCell ref="AY3:BV5"/>
    <mergeCell ref="BO9:BV9"/>
    <mergeCell ref="BL77:BL78"/>
    <mergeCell ref="BK77:BK78"/>
    <mergeCell ref="BJ77:BJ78"/>
    <mergeCell ref="BI77:BI78"/>
    <mergeCell ref="BH77:BH78"/>
    <mergeCell ref="BG77:BG78"/>
    <mergeCell ref="BS77:BS78"/>
    <mergeCell ref="AQ77:AQ78"/>
    <mergeCell ref="AP77:AP78"/>
    <mergeCell ref="AO77:AO78"/>
    <mergeCell ref="AN77:AN78"/>
    <mergeCell ref="BW77:BW78"/>
    <mergeCell ref="BX77:BX78"/>
    <mergeCell ref="BY77:BY78"/>
    <mergeCell ref="BZ77:BZ78"/>
    <mergeCell ref="BT77:BT78"/>
    <mergeCell ref="BQ77:BQ78"/>
    <mergeCell ref="BP77:BP78"/>
    <mergeCell ref="BO77:BO78"/>
    <mergeCell ref="AW77:AW78"/>
    <mergeCell ref="AV77:AV78"/>
    <mergeCell ref="AU77:AU78"/>
    <mergeCell ref="AT77:AT78"/>
    <mergeCell ref="AS77:AS78"/>
  </mergeCells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2026-02-03T11:49:04Z</dcterms:modified>
</cp:coreProperties>
</file>